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charts/chart4.xml" ContentType="application/vnd.openxmlformats-officedocument.drawingml.chart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hidePivotFieldList="1" defaultThemeVersion="124226"/>
  <bookViews>
    <workbookView xWindow="0" yWindow="30" windowWidth="19035" windowHeight="7935"/>
  </bookViews>
  <sheets>
    <sheet name="RESULT" sheetId="11" r:id="rId1"/>
    <sheet name="Trade Data" sheetId="1" r:id="rId2"/>
    <sheet name="win-loss per week" sheetId="5" r:id="rId3"/>
    <sheet name="Lot Size" sheetId="6" r:id="rId4"/>
    <sheet name="Weekly performance" sheetId="7" r:id="rId5"/>
    <sheet name="Duration" sheetId="8" r:id="rId6"/>
    <sheet name="Pip per day-hour" sheetId="9" r:id="rId7"/>
    <sheet name="Commission Data" sheetId="2" r:id="rId8"/>
  </sheets>
  <externalReferences>
    <externalReference r:id="rId9"/>
  </externalReferences>
  <definedNames>
    <definedName name="_xlnm._FilterDatabase" localSheetId="1" hidden="1">'Trade Data'!$A$1:$AQ$608</definedName>
    <definedName name="comm1">'Commission Data'!$B$1</definedName>
    <definedName name="comm2">'Commission Data'!$B$2</definedName>
    <definedName name="comm3">'Commission Data'!$B$3</definedName>
    <definedName name="comm4">'Commission Data'!$B$4</definedName>
    <definedName name="comm5">'Commission Data'!$B$5</definedName>
    <definedName name="comm6">'Commission Data'!$B$6</definedName>
    <definedName name="comm7">'Commission Data'!$B$7</definedName>
    <definedName name="comm8">'Commission Data'!$B$8</definedName>
    <definedName name="comm9">'Commission Data'!$B$9</definedName>
    <definedName name="data">OFFSET('Trade Data'!$A$1,0,0,COUNTA('Trade Data'!$A:$A),COUNTA('Trade Data'!$1:$1))</definedName>
    <definedName name="daymap">[1]mapping!$A$1:$B$7</definedName>
    <definedName name="level1">'Commission Data'!$A$1</definedName>
    <definedName name="level2">'Commission Data'!$A$2</definedName>
    <definedName name="level3">'Commission Data'!$A$3</definedName>
    <definedName name="level4">'Commission Data'!$A$4</definedName>
    <definedName name="level5">'Commission Data'!$A$5</definedName>
    <definedName name="level6">'Commission Data'!$A$6</definedName>
    <definedName name="level7">'Commission Data'!$A$7</definedName>
    <definedName name="level8">'Commission Data'!$A$8</definedName>
    <definedName name="level9">'Commission Data'!$A$9</definedName>
    <definedName name="solver_adj" localSheetId="1" hidden="1">'Trade Data'!$AM$35,'Trade Data'!$AM$36,'Trade Data'!$AM$38</definedName>
    <definedName name="solver_cvg" localSheetId="1" hidden="1">0.1</definedName>
    <definedName name="solver_drv" localSheetId="1" hidden="1">1</definedName>
    <definedName name="solver_est" localSheetId="1" hidden="1">1</definedName>
    <definedName name="solver_itr" localSheetId="1" hidden="1">1000</definedName>
    <definedName name="solver_lhs1" localSheetId="1" hidden="1">'Trade Data'!$AM$38</definedName>
    <definedName name="solver_lhs2" localSheetId="1" hidden="1">'Trade Data'!$AM$38</definedName>
    <definedName name="solver_lin" localSheetId="1" hidden="1">2</definedName>
    <definedName name="solver_neg" localSheetId="1" hidden="1">2</definedName>
    <definedName name="solver_num" localSheetId="1" hidden="1">2</definedName>
    <definedName name="solver_nwt" localSheetId="1" hidden="1">1</definedName>
    <definedName name="solver_opt" localSheetId="1" hidden="1">RESULT!$B$9</definedName>
    <definedName name="solver_pre" localSheetId="1" hidden="1">0.1</definedName>
    <definedName name="solver_rel1" localSheetId="1" hidden="1">1</definedName>
    <definedName name="solver_rel2" localSheetId="1" hidden="1">3</definedName>
    <definedName name="solver_rhs1" localSheetId="1" hidden="1">1</definedName>
    <definedName name="solver_rhs2" localSheetId="1" hidden="1">0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1</definedName>
    <definedName name="solver_val" localSheetId="1" hidden="1">0</definedName>
    <definedName name="trig1">'Commission Data'!$A$1</definedName>
  </definedNames>
  <calcPr calcId="125725"/>
  <pivotCaches>
    <pivotCache cacheId="0" r:id="rId10"/>
  </pivotCaches>
</workbook>
</file>

<file path=xl/calcChain.xml><?xml version="1.0" encoding="utf-8"?>
<calcChain xmlns="http://schemas.openxmlformats.org/spreadsheetml/2006/main">
  <c r="C137" i="8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T608" i="1"/>
  <c r="T607"/>
  <c r="T606"/>
  <c r="T605"/>
  <c r="T604"/>
  <c r="T603"/>
  <c r="T602"/>
  <c r="T601"/>
  <c r="T600"/>
  <c r="T599"/>
  <c r="T598"/>
  <c r="T597"/>
  <c r="T596"/>
  <c r="T595"/>
  <c r="T594"/>
  <c r="T593"/>
  <c r="T592"/>
  <c r="T591"/>
  <c r="T590"/>
  <c r="T589"/>
  <c r="T588"/>
  <c r="T587"/>
  <c r="T586"/>
  <c r="T585"/>
  <c r="T584"/>
  <c r="T583"/>
  <c r="T582"/>
  <c r="T581"/>
  <c r="T580"/>
  <c r="T579"/>
  <c r="T578"/>
  <c r="T577"/>
  <c r="T576"/>
  <c r="T575"/>
  <c r="T574"/>
  <c r="T573"/>
  <c r="T572"/>
  <c r="T571"/>
  <c r="T570"/>
  <c r="T569"/>
  <c r="T568"/>
  <c r="T567"/>
  <c r="T566"/>
  <c r="T565"/>
  <c r="T564"/>
  <c r="T563"/>
  <c r="T562"/>
  <c r="T561"/>
  <c r="T560"/>
  <c r="T559"/>
  <c r="T558"/>
  <c r="T557"/>
  <c r="T556"/>
  <c r="T555"/>
  <c r="T554"/>
  <c r="T553"/>
  <c r="T552"/>
  <c r="T551"/>
  <c r="T550"/>
  <c r="T549"/>
  <c r="T548"/>
  <c r="T547"/>
  <c r="T546"/>
  <c r="T545"/>
  <c r="T544"/>
  <c r="T543"/>
  <c r="T542"/>
  <c r="T541"/>
  <c r="T540"/>
  <c r="T539"/>
  <c r="T538"/>
  <c r="T537"/>
  <c r="T536"/>
  <c r="T535"/>
  <c r="T534"/>
  <c r="T533"/>
  <c r="T532"/>
  <c r="T531"/>
  <c r="T530"/>
  <c r="T529"/>
  <c r="T528"/>
  <c r="T527"/>
  <c r="T526"/>
  <c r="T525"/>
  <c r="T524"/>
  <c r="T523"/>
  <c r="T522"/>
  <c r="T521"/>
  <c r="T520"/>
  <c r="T519"/>
  <c r="T518"/>
  <c r="T517"/>
  <c r="T516"/>
  <c r="T515"/>
  <c r="T514"/>
  <c r="T513"/>
  <c r="T512"/>
  <c r="T511"/>
  <c r="T510"/>
  <c r="T509"/>
  <c r="T508"/>
  <c r="T507"/>
  <c r="T506"/>
  <c r="T505"/>
  <c r="T504"/>
  <c r="T503"/>
  <c r="T502"/>
  <c r="T501"/>
  <c r="T500"/>
  <c r="T499"/>
  <c r="T498"/>
  <c r="T497"/>
  <c r="T496"/>
  <c r="T495"/>
  <c r="T494"/>
  <c r="T493"/>
  <c r="T492"/>
  <c r="T491"/>
  <c r="T490"/>
  <c r="T489"/>
  <c r="T488"/>
  <c r="T487"/>
  <c r="T486"/>
  <c r="T485"/>
  <c r="T484"/>
  <c r="T483"/>
  <c r="T482"/>
  <c r="T481"/>
  <c r="T480"/>
  <c r="T479"/>
  <c r="T478"/>
  <c r="T477"/>
  <c r="T476"/>
  <c r="T475"/>
  <c r="T474"/>
  <c r="T473"/>
  <c r="T472"/>
  <c r="T471"/>
  <c r="T470"/>
  <c r="T469"/>
  <c r="T468"/>
  <c r="T467"/>
  <c r="T466"/>
  <c r="T465"/>
  <c r="T464"/>
  <c r="T463"/>
  <c r="T462"/>
  <c r="T461"/>
  <c r="T460"/>
  <c r="T459"/>
  <c r="T458"/>
  <c r="T457"/>
  <c r="T456"/>
  <c r="T455"/>
  <c r="T454"/>
  <c r="T453"/>
  <c r="T452"/>
  <c r="T451"/>
  <c r="T450"/>
  <c r="T449"/>
  <c r="T448"/>
  <c r="T447"/>
  <c r="T446"/>
  <c r="T445"/>
  <c r="T444"/>
  <c r="T443"/>
  <c r="T442"/>
  <c r="T441"/>
  <c r="T440"/>
  <c r="T439"/>
  <c r="T438"/>
  <c r="T437"/>
  <c r="T436"/>
  <c r="T435"/>
  <c r="T434"/>
  <c r="T433"/>
  <c r="T432"/>
  <c r="T431"/>
  <c r="T430"/>
  <c r="T429"/>
  <c r="T428"/>
  <c r="T427"/>
  <c r="T426"/>
  <c r="T425"/>
  <c r="T424"/>
  <c r="T423"/>
  <c r="T422"/>
  <c r="T421"/>
  <c r="T420"/>
  <c r="T419"/>
  <c r="T418"/>
  <c r="T417"/>
  <c r="T416"/>
  <c r="T415"/>
  <c r="T414"/>
  <c r="T413"/>
  <c r="T412"/>
  <c r="T411"/>
  <c r="T410"/>
  <c r="T409"/>
  <c r="T408"/>
  <c r="T407"/>
  <c r="T406"/>
  <c r="T405"/>
  <c r="T404"/>
  <c r="T403"/>
  <c r="T402"/>
  <c r="T401"/>
  <c r="T400"/>
  <c r="T399"/>
  <c r="T398"/>
  <c r="T397"/>
  <c r="T396"/>
  <c r="T395"/>
  <c r="T394"/>
  <c r="T393"/>
  <c r="T392"/>
  <c r="T391"/>
  <c r="T390"/>
  <c r="T389"/>
  <c r="T388"/>
  <c r="T387"/>
  <c r="T386"/>
  <c r="T385"/>
  <c r="T384"/>
  <c r="T383"/>
  <c r="T382"/>
  <c r="T381"/>
  <c r="T380"/>
  <c r="T379"/>
  <c r="T378"/>
  <c r="T377"/>
  <c r="T376"/>
  <c r="T375"/>
  <c r="T374"/>
  <c r="T373"/>
  <c r="T372"/>
  <c r="T371"/>
  <c r="T370"/>
  <c r="T369"/>
  <c r="T368"/>
  <c r="T367"/>
  <c r="T366"/>
  <c r="T365"/>
  <c r="T364"/>
  <c r="T363"/>
  <c r="T362"/>
  <c r="T361"/>
  <c r="T360"/>
  <c r="T359"/>
  <c r="T358"/>
  <c r="T357"/>
  <c r="T356"/>
  <c r="T355"/>
  <c r="T354"/>
  <c r="T353"/>
  <c r="T352"/>
  <c r="T351"/>
  <c r="T350"/>
  <c r="T349"/>
  <c r="T348"/>
  <c r="T347"/>
  <c r="T346"/>
  <c r="T345"/>
  <c r="T344"/>
  <c r="T343"/>
  <c r="T342"/>
  <c r="T341"/>
  <c r="T340"/>
  <c r="T339"/>
  <c r="T338"/>
  <c r="T337"/>
  <c r="T336"/>
  <c r="T335"/>
  <c r="T334"/>
  <c r="T333"/>
  <c r="T332"/>
  <c r="T331"/>
  <c r="T330"/>
  <c r="T329"/>
  <c r="T328"/>
  <c r="T327"/>
  <c r="T326"/>
  <c r="T325"/>
  <c r="T324"/>
  <c r="T323"/>
  <c r="T322"/>
  <c r="T321"/>
  <c r="T320"/>
  <c r="T319"/>
  <c r="T318"/>
  <c r="T317"/>
  <c r="T316"/>
  <c r="T315"/>
  <c r="T314"/>
  <c r="T313"/>
  <c r="T312"/>
  <c r="T311"/>
  <c r="T310"/>
  <c r="T309"/>
  <c r="T308"/>
  <c r="T307"/>
  <c r="T306"/>
  <c r="T305"/>
  <c r="T304"/>
  <c r="T303"/>
  <c r="T302"/>
  <c r="T301"/>
  <c r="T300"/>
  <c r="T299"/>
  <c r="T298"/>
  <c r="T297"/>
  <c r="T296"/>
  <c r="T295"/>
  <c r="T294"/>
  <c r="T293"/>
  <c r="T292"/>
  <c r="T291"/>
  <c r="T290"/>
  <c r="T289"/>
  <c r="T288"/>
  <c r="T287"/>
  <c r="T286"/>
  <c r="T285"/>
  <c r="T284"/>
  <c r="T283"/>
  <c r="T282"/>
  <c r="T281"/>
  <c r="T280"/>
  <c r="T279"/>
  <c r="T278"/>
  <c r="T277"/>
  <c r="T276"/>
  <c r="T275"/>
  <c r="T274"/>
  <c r="T273"/>
  <c r="T272"/>
  <c r="T271"/>
  <c r="T270"/>
  <c r="T269"/>
  <c r="T268"/>
  <c r="T267"/>
  <c r="T266"/>
  <c r="T265"/>
  <c r="T264"/>
  <c r="T263"/>
  <c r="T262"/>
  <c r="T261"/>
  <c r="T260"/>
  <c r="T259"/>
  <c r="T258"/>
  <c r="T257"/>
  <c r="T256"/>
  <c r="T255"/>
  <c r="T254"/>
  <c r="T253"/>
  <c r="T252"/>
  <c r="T251"/>
  <c r="T250"/>
  <c r="T249"/>
  <c r="T248"/>
  <c r="T247"/>
  <c r="T246"/>
  <c r="T245"/>
  <c r="T244"/>
  <c r="T243"/>
  <c r="T242"/>
  <c r="T241"/>
  <c r="T240"/>
  <c r="T239"/>
  <c r="T238"/>
  <c r="T237"/>
  <c r="T236"/>
  <c r="T235"/>
  <c r="T234"/>
  <c r="T233"/>
  <c r="T232"/>
  <c r="T231"/>
  <c r="T230"/>
  <c r="T229"/>
  <c r="T228"/>
  <c r="T227"/>
  <c r="T226"/>
  <c r="T225"/>
  <c r="T224"/>
  <c r="T223"/>
  <c r="T222"/>
  <c r="T221"/>
  <c r="T220"/>
  <c r="T219"/>
  <c r="T218"/>
  <c r="T217"/>
  <c r="T216"/>
  <c r="T215"/>
  <c r="T214"/>
  <c r="T213"/>
  <c r="T212"/>
  <c r="T211"/>
  <c r="T210"/>
  <c r="T209"/>
  <c r="T208"/>
  <c r="T207"/>
  <c r="T206"/>
  <c r="T205"/>
  <c r="T204"/>
  <c r="T203"/>
  <c r="T202"/>
  <c r="T201"/>
  <c r="T200"/>
  <c r="T199"/>
  <c r="T198"/>
  <c r="T197"/>
  <c r="T196"/>
  <c r="T195"/>
  <c r="T194"/>
  <c r="T193"/>
  <c r="T192"/>
  <c r="T191"/>
  <c r="T190"/>
  <c r="T189"/>
  <c r="T188"/>
  <c r="T187"/>
  <c r="T186"/>
  <c r="T185"/>
  <c r="T184"/>
  <c r="T183"/>
  <c r="T182"/>
  <c r="T181"/>
  <c r="T180"/>
  <c r="T179"/>
  <c r="T178"/>
  <c r="T177"/>
  <c r="T176"/>
  <c r="T175"/>
  <c r="T174"/>
  <c r="T173"/>
  <c r="T172"/>
  <c r="T171"/>
  <c r="T170"/>
  <c r="T169"/>
  <c r="T168"/>
  <c r="T167"/>
  <c r="T166"/>
  <c r="T165"/>
  <c r="T164"/>
  <c r="T163"/>
  <c r="T162"/>
  <c r="T161"/>
  <c r="T160"/>
  <c r="T159"/>
  <c r="T158"/>
  <c r="T157"/>
  <c r="T156"/>
  <c r="T155"/>
  <c r="T154"/>
  <c r="T153"/>
  <c r="T152"/>
  <c r="T151"/>
  <c r="T150"/>
  <c r="T149"/>
  <c r="T148"/>
  <c r="T147"/>
  <c r="T146"/>
  <c r="T145"/>
  <c r="T144"/>
  <c r="T143"/>
  <c r="T142"/>
  <c r="T141"/>
  <c r="T140"/>
  <c r="T139"/>
  <c r="T138"/>
  <c r="T137"/>
  <c r="T136"/>
  <c r="T135"/>
  <c r="T134"/>
  <c r="T133"/>
  <c r="T132"/>
  <c r="T131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T110"/>
  <c r="T109"/>
  <c r="T108"/>
  <c r="T107"/>
  <c r="T106"/>
  <c r="T105"/>
  <c r="T104"/>
  <c r="T103"/>
  <c r="T102"/>
  <c r="T101"/>
  <c r="T100"/>
  <c r="T99"/>
  <c r="T98"/>
  <c r="T97"/>
  <c r="T96"/>
  <c r="T95"/>
  <c r="T94"/>
  <c r="T93"/>
  <c r="T92"/>
  <c r="T91"/>
  <c r="T90"/>
  <c r="T89"/>
  <c r="T88"/>
  <c r="T87"/>
  <c r="T86"/>
  <c r="T85"/>
  <c r="T84"/>
  <c r="T83"/>
  <c r="T82"/>
  <c r="T81"/>
  <c r="T80"/>
  <c r="T79"/>
  <c r="T78"/>
  <c r="T77"/>
  <c r="T76"/>
  <c r="T7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T2"/>
  <c r="Z608" l="1"/>
  <c r="Y608"/>
  <c r="Z607"/>
  <c r="Y607"/>
  <c r="Z606"/>
  <c r="Y606"/>
  <c r="Z605"/>
  <c r="Y605"/>
  <c r="Z604"/>
  <c r="Y604"/>
  <c r="Z603"/>
  <c r="Y603"/>
  <c r="Z602"/>
  <c r="Y602"/>
  <c r="Z601"/>
  <c r="Y601"/>
  <c r="Z600"/>
  <c r="Y600"/>
  <c r="Z599"/>
  <c r="Y599"/>
  <c r="Z598"/>
  <c r="Y598"/>
  <c r="Z597"/>
  <c r="Y597"/>
  <c r="Z596"/>
  <c r="Y596"/>
  <c r="Z595"/>
  <c r="Y595"/>
  <c r="Z594"/>
  <c r="Y594"/>
  <c r="Z593"/>
  <c r="Y593"/>
  <c r="Z592"/>
  <c r="Y592"/>
  <c r="Z591"/>
  <c r="Y591"/>
  <c r="Z590"/>
  <c r="Y590"/>
  <c r="Z589"/>
  <c r="Y589"/>
  <c r="Z588"/>
  <c r="Y588"/>
  <c r="Z587"/>
  <c r="Y587"/>
  <c r="Z586"/>
  <c r="Y586"/>
  <c r="Z585"/>
  <c r="Y585"/>
  <c r="Z584"/>
  <c r="Y584"/>
  <c r="Z583"/>
  <c r="Y583"/>
  <c r="Z582"/>
  <c r="Y582"/>
  <c r="Z581"/>
  <c r="Y581"/>
  <c r="Z580"/>
  <c r="Y580"/>
  <c r="Z579"/>
  <c r="Y579"/>
  <c r="Z578"/>
  <c r="Y578"/>
  <c r="Z577"/>
  <c r="Y577"/>
  <c r="Z576"/>
  <c r="Y576"/>
  <c r="Z575"/>
  <c r="Y575"/>
  <c r="Z574"/>
  <c r="Y574"/>
  <c r="Z573"/>
  <c r="Y573"/>
  <c r="Z572"/>
  <c r="Y572"/>
  <c r="Z571"/>
  <c r="Y571"/>
  <c r="Z570"/>
  <c r="Y570"/>
  <c r="Z569"/>
  <c r="Y569"/>
  <c r="Z568"/>
  <c r="Y568"/>
  <c r="Z567"/>
  <c r="Y567"/>
  <c r="Z566"/>
  <c r="Y566"/>
  <c r="Z565"/>
  <c r="Y565"/>
  <c r="Z564"/>
  <c r="Y564"/>
  <c r="Z563"/>
  <c r="Y563"/>
  <c r="Z562"/>
  <c r="Y562"/>
  <c r="Z561"/>
  <c r="Y561"/>
  <c r="Z560"/>
  <c r="Y560"/>
  <c r="Z559"/>
  <c r="Y559"/>
  <c r="Z558"/>
  <c r="Y558"/>
  <c r="Z557"/>
  <c r="Y557"/>
  <c r="Z556"/>
  <c r="Y556"/>
  <c r="Z555"/>
  <c r="Y555"/>
  <c r="Z554"/>
  <c r="Y554"/>
  <c r="Z553"/>
  <c r="Y553"/>
  <c r="Z552"/>
  <c r="Y552"/>
  <c r="Z551"/>
  <c r="Y551"/>
  <c r="Z550"/>
  <c r="Y550"/>
  <c r="Z549"/>
  <c r="Y549"/>
  <c r="Z548"/>
  <c r="Y548"/>
  <c r="Z547"/>
  <c r="Y547"/>
  <c r="Z546"/>
  <c r="Y546"/>
  <c r="Z545"/>
  <c r="Y545"/>
  <c r="Z544"/>
  <c r="Y544"/>
  <c r="Z543"/>
  <c r="Y543"/>
  <c r="Z542"/>
  <c r="Y542"/>
  <c r="Z541"/>
  <c r="Y541"/>
  <c r="Z540"/>
  <c r="Y540"/>
  <c r="Z539"/>
  <c r="Y539"/>
  <c r="Z538"/>
  <c r="Y538"/>
  <c r="Z537"/>
  <c r="Y537"/>
  <c r="Z536"/>
  <c r="Y536"/>
  <c r="Z535"/>
  <c r="Y535"/>
  <c r="Z534"/>
  <c r="Y534"/>
  <c r="Z533"/>
  <c r="Y533"/>
  <c r="Z532"/>
  <c r="Y532"/>
  <c r="Z531"/>
  <c r="Y531"/>
  <c r="Z530"/>
  <c r="Y530"/>
  <c r="Z529"/>
  <c r="Y529"/>
  <c r="Z528"/>
  <c r="Y528"/>
  <c r="Z527"/>
  <c r="Y527"/>
  <c r="Z526"/>
  <c r="Y526"/>
  <c r="Z525"/>
  <c r="Y525"/>
  <c r="Z524"/>
  <c r="Y524"/>
  <c r="Z523"/>
  <c r="Y523"/>
  <c r="Z522"/>
  <c r="Y522"/>
  <c r="Z521"/>
  <c r="Y521"/>
  <c r="Z520"/>
  <c r="Y520"/>
  <c r="Z519"/>
  <c r="Y519"/>
  <c r="Z518"/>
  <c r="Y518"/>
  <c r="Z517"/>
  <c r="Y517"/>
  <c r="Z516"/>
  <c r="Y516"/>
  <c r="Z515"/>
  <c r="Y515"/>
  <c r="Z514"/>
  <c r="Y514"/>
  <c r="Z513"/>
  <c r="Y513"/>
  <c r="Z512"/>
  <c r="Y512"/>
  <c r="Z511"/>
  <c r="Y511"/>
  <c r="Z510"/>
  <c r="Y510"/>
  <c r="Z509"/>
  <c r="Y509"/>
  <c r="Z508"/>
  <c r="Y508"/>
  <c r="Z507"/>
  <c r="Y507"/>
  <c r="Z506"/>
  <c r="Y506"/>
  <c r="Z505"/>
  <c r="Y505"/>
  <c r="Z504"/>
  <c r="Y504"/>
  <c r="Z503"/>
  <c r="Y503"/>
  <c r="Z502"/>
  <c r="Y502"/>
  <c r="Z501"/>
  <c r="Y501"/>
  <c r="Z500"/>
  <c r="Y500"/>
  <c r="Z499"/>
  <c r="Y499"/>
  <c r="Z498"/>
  <c r="Y498"/>
  <c r="Z497"/>
  <c r="Y497"/>
  <c r="Z496"/>
  <c r="Y496"/>
  <c r="Z495"/>
  <c r="Y495"/>
  <c r="Z494"/>
  <c r="Y494"/>
  <c r="Z493"/>
  <c r="Y493"/>
  <c r="Z492"/>
  <c r="Y492"/>
  <c r="Z491"/>
  <c r="Y491"/>
  <c r="Z490"/>
  <c r="Y490"/>
  <c r="Z489"/>
  <c r="Y489"/>
  <c r="Z488"/>
  <c r="Y488"/>
  <c r="Z487"/>
  <c r="Y487"/>
  <c r="Z486"/>
  <c r="Y486"/>
  <c r="Z485"/>
  <c r="Y485"/>
  <c r="Z484"/>
  <c r="Y484"/>
  <c r="Z483"/>
  <c r="Y483"/>
  <c r="Z482"/>
  <c r="Y482"/>
  <c r="Z481"/>
  <c r="Y481"/>
  <c r="Z480"/>
  <c r="Y480"/>
  <c r="Z479"/>
  <c r="Y479"/>
  <c r="Z478"/>
  <c r="Y478"/>
  <c r="Z477"/>
  <c r="Y477"/>
  <c r="Z476"/>
  <c r="Y476"/>
  <c r="Z475"/>
  <c r="Y475"/>
  <c r="Z474"/>
  <c r="Y474"/>
  <c r="Z473"/>
  <c r="Y473"/>
  <c r="Z472"/>
  <c r="Y472"/>
  <c r="Z471"/>
  <c r="Y471"/>
  <c r="Z470"/>
  <c r="Y470"/>
  <c r="Z469"/>
  <c r="Y469"/>
  <c r="Z468"/>
  <c r="Y468"/>
  <c r="Z467"/>
  <c r="Y467"/>
  <c r="Z466"/>
  <c r="Y466"/>
  <c r="Z465"/>
  <c r="Y465"/>
  <c r="Z464"/>
  <c r="Y464"/>
  <c r="Z463"/>
  <c r="Y463"/>
  <c r="Z462"/>
  <c r="Y462"/>
  <c r="Z461"/>
  <c r="Y461"/>
  <c r="Z460"/>
  <c r="Y460"/>
  <c r="Z459"/>
  <c r="Y459"/>
  <c r="Z458"/>
  <c r="Y458"/>
  <c r="Z457"/>
  <c r="Y457"/>
  <c r="Z456"/>
  <c r="Y456"/>
  <c r="Z455"/>
  <c r="Y455"/>
  <c r="Z454"/>
  <c r="Y454"/>
  <c r="Z453"/>
  <c r="Y453"/>
  <c r="Z452"/>
  <c r="Y452"/>
  <c r="Z451"/>
  <c r="Y451"/>
  <c r="Z450"/>
  <c r="Y450"/>
  <c r="Z449"/>
  <c r="Y449"/>
  <c r="Z448"/>
  <c r="Y448"/>
  <c r="Z447"/>
  <c r="Y447"/>
  <c r="Z446"/>
  <c r="Y446"/>
  <c r="Z445"/>
  <c r="Y445"/>
  <c r="Z444"/>
  <c r="Y444"/>
  <c r="Z443"/>
  <c r="Y443"/>
  <c r="Z442"/>
  <c r="Y442"/>
  <c r="Z441"/>
  <c r="Y441"/>
  <c r="Z440"/>
  <c r="Y440"/>
  <c r="Z439"/>
  <c r="Y439"/>
  <c r="Z438"/>
  <c r="Y438"/>
  <c r="Z437"/>
  <c r="Y437"/>
  <c r="Z436"/>
  <c r="Y436"/>
  <c r="Z435"/>
  <c r="Y435"/>
  <c r="Z434"/>
  <c r="Y434"/>
  <c r="Z433"/>
  <c r="Y433"/>
  <c r="Z432"/>
  <c r="Y432"/>
  <c r="Z431"/>
  <c r="Y431"/>
  <c r="Z430"/>
  <c r="Y430"/>
  <c r="Z429"/>
  <c r="Y429"/>
  <c r="Z428"/>
  <c r="Y428"/>
  <c r="Z427"/>
  <c r="Y427"/>
  <c r="Z426"/>
  <c r="Y426"/>
  <c r="Z425"/>
  <c r="Y425"/>
  <c r="Z424"/>
  <c r="Y424"/>
  <c r="Z423"/>
  <c r="Y423"/>
  <c r="Z422"/>
  <c r="Y422"/>
  <c r="Z421"/>
  <c r="Y421"/>
  <c r="Z420"/>
  <c r="Y420"/>
  <c r="Z419"/>
  <c r="Y419"/>
  <c r="Z418"/>
  <c r="Y418"/>
  <c r="Z417"/>
  <c r="Y417"/>
  <c r="Z416"/>
  <c r="Y416"/>
  <c r="Z415"/>
  <c r="Y415"/>
  <c r="Z414"/>
  <c r="Y414"/>
  <c r="Z413"/>
  <c r="Y413"/>
  <c r="Z412"/>
  <c r="Y412"/>
  <c r="Z411"/>
  <c r="Y411"/>
  <c r="Z410"/>
  <c r="Y410"/>
  <c r="Z409"/>
  <c r="Y409"/>
  <c r="Z408"/>
  <c r="Y408"/>
  <c r="Z407"/>
  <c r="Y407"/>
  <c r="Z406"/>
  <c r="Y406"/>
  <c r="Z405"/>
  <c r="Y405"/>
  <c r="Z404"/>
  <c r="Y404"/>
  <c r="Z403"/>
  <c r="Y403"/>
  <c r="Z402"/>
  <c r="Y402"/>
  <c r="Z401"/>
  <c r="Y401"/>
  <c r="Z400"/>
  <c r="Y400"/>
  <c r="Z399"/>
  <c r="Y399"/>
  <c r="Z398"/>
  <c r="Y398"/>
  <c r="Z397"/>
  <c r="Y397"/>
  <c r="Z396"/>
  <c r="Y396"/>
  <c r="Z395"/>
  <c r="Y395"/>
  <c r="Z394"/>
  <c r="Y394"/>
  <c r="Z393"/>
  <c r="Y393"/>
  <c r="Z392"/>
  <c r="Y392"/>
  <c r="Z391"/>
  <c r="Y391"/>
  <c r="Z390"/>
  <c r="Y390"/>
  <c r="Z389"/>
  <c r="Y389"/>
  <c r="Z388"/>
  <c r="Y388"/>
  <c r="Z387"/>
  <c r="Y387"/>
  <c r="Z386"/>
  <c r="Y386"/>
  <c r="Z385"/>
  <c r="Y385"/>
  <c r="Z384"/>
  <c r="Y384"/>
  <c r="Z383"/>
  <c r="Y383"/>
  <c r="Z382"/>
  <c r="Y382"/>
  <c r="Z381"/>
  <c r="Y381"/>
  <c r="Z380"/>
  <c r="Y380"/>
  <c r="Z379"/>
  <c r="Y379"/>
  <c r="Z378"/>
  <c r="Y378"/>
  <c r="Z377"/>
  <c r="Y377"/>
  <c r="Z376"/>
  <c r="Y376"/>
  <c r="Z375"/>
  <c r="Y375"/>
  <c r="Z374"/>
  <c r="Y374"/>
  <c r="Z373"/>
  <c r="Y373"/>
  <c r="Z372"/>
  <c r="Y372"/>
  <c r="Z371"/>
  <c r="Y371"/>
  <c r="Z370"/>
  <c r="Y370"/>
  <c r="Z369"/>
  <c r="Y369"/>
  <c r="Z368"/>
  <c r="Y368"/>
  <c r="Z367"/>
  <c r="Y367"/>
  <c r="Z366"/>
  <c r="Y366"/>
  <c r="Z365"/>
  <c r="Y365"/>
  <c r="Z364"/>
  <c r="Y364"/>
  <c r="Z363"/>
  <c r="Y363"/>
  <c r="Z362"/>
  <c r="Y362"/>
  <c r="Z361"/>
  <c r="Y361"/>
  <c r="Z360"/>
  <c r="Y360"/>
  <c r="Z359"/>
  <c r="Y359"/>
  <c r="Z358"/>
  <c r="Y358"/>
  <c r="Z357"/>
  <c r="Y357"/>
  <c r="Z356"/>
  <c r="Y356"/>
  <c r="Z355"/>
  <c r="Y355"/>
  <c r="Z354"/>
  <c r="Y354"/>
  <c r="Z353"/>
  <c r="Y353"/>
  <c r="Z352"/>
  <c r="Y352"/>
  <c r="Z351"/>
  <c r="Y351"/>
  <c r="Z350"/>
  <c r="Y350"/>
  <c r="Z349"/>
  <c r="Y349"/>
  <c r="Z348"/>
  <c r="Y348"/>
  <c r="Z347"/>
  <c r="Y347"/>
  <c r="Z346"/>
  <c r="Y346"/>
  <c r="Z345"/>
  <c r="Y345"/>
  <c r="Z344"/>
  <c r="Y344"/>
  <c r="Z343"/>
  <c r="Y343"/>
  <c r="Z342"/>
  <c r="Y342"/>
  <c r="Z341"/>
  <c r="Y341"/>
  <c r="Z340"/>
  <c r="Y340"/>
  <c r="Z339"/>
  <c r="Y339"/>
  <c r="Z338"/>
  <c r="Y338"/>
  <c r="Z337"/>
  <c r="Y337"/>
  <c r="Z336"/>
  <c r="Y336"/>
  <c r="Z335"/>
  <c r="Y335"/>
  <c r="Z334"/>
  <c r="Y334"/>
  <c r="Z333"/>
  <c r="Y333"/>
  <c r="Z332"/>
  <c r="Y332"/>
  <c r="Z331"/>
  <c r="Y331"/>
  <c r="Z330"/>
  <c r="Y330"/>
  <c r="Z329"/>
  <c r="Y329"/>
  <c r="Z328"/>
  <c r="Y328"/>
  <c r="Z327"/>
  <c r="Y327"/>
  <c r="Z326"/>
  <c r="Y326"/>
  <c r="Z325"/>
  <c r="Y325"/>
  <c r="Z324"/>
  <c r="Y324"/>
  <c r="Z323"/>
  <c r="Y323"/>
  <c r="Z322"/>
  <c r="Y322"/>
  <c r="Z321"/>
  <c r="Y321"/>
  <c r="Z320"/>
  <c r="Y320"/>
  <c r="Z319"/>
  <c r="Y319"/>
  <c r="Z318"/>
  <c r="Y318"/>
  <c r="Z317"/>
  <c r="Y317"/>
  <c r="Z316"/>
  <c r="Y316"/>
  <c r="Z315"/>
  <c r="Y315"/>
  <c r="Z314"/>
  <c r="Y314"/>
  <c r="Z313"/>
  <c r="Y313"/>
  <c r="Z312"/>
  <c r="Y312"/>
  <c r="Z311"/>
  <c r="Y311"/>
  <c r="Z310"/>
  <c r="Y310"/>
  <c r="Z309"/>
  <c r="Y309"/>
  <c r="Z308"/>
  <c r="Y308"/>
  <c r="Z307"/>
  <c r="Y307"/>
  <c r="Z306"/>
  <c r="Y306"/>
  <c r="Z305"/>
  <c r="Y305"/>
  <c r="Z304"/>
  <c r="Y304"/>
  <c r="Z303"/>
  <c r="Y303"/>
  <c r="Z302"/>
  <c r="Y302"/>
  <c r="Z301"/>
  <c r="Y301"/>
  <c r="Z300"/>
  <c r="Y300"/>
  <c r="Z299"/>
  <c r="Y299"/>
  <c r="Z298"/>
  <c r="Y298"/>
  <c r="Z297"/>
  <c r="Y297"/>
  <c r="Z296"/>
  <c r="Y296"/>
  <c r="Z295"/>
  <c r="Y295"/>
  <c r="Z294"/>
  <c r="Y294"/>
  <c r="Z293"/>
  <c r="Y293"/>
  <c r="Z292"/>
  <c r="Y292"/>
  <c r="Z291"/>
  <c r="Y291"/>
  <c r="Z290"/>
  <c r="Y290"/>
  <c r="Z289"/>
  <c r="Y289"/>
  <c r="Z288"/>
  <c r="Y288"/>
  <c r="Z287"/>
  <c r="Y287"/>
  <c r="Z286"/>
  <c r="Y286"/>
  <c r="Z285"/>
  <c r="Y285"/>
  <c r="Z284"/>
  <c r="Y284"/>
  <c r="Z283"/>
  <c r="Y283"/>
  <c r="Z282"/>
  <c r="Y282"/>
  <c r="Z281"/>
  <c r="Y281"/>
  <c r="Z280"/>
  <c r="Y280"/>
  <c r="Z279"/>
  <c r="Y279"/>
  <c r="Z278"/>
  <c r="Y278"/>
  <c r="Z277"/>
  <c r="Y277"/>
  <c r="Z276"/>
  <c r="Y276"/>
  <c r="Z275"/>
  <c r="Y275"/>
  <c r="Z274"/>
  <c r="Y274"/>
  <c r="Z273"/>
  <c r="Y273"/>
  <c r="Z272"/>
  <c r="Y272"/>
  <c r="Z271"/>
  <c r="Y271"/>
  <c r="Z270"/>
  <c r="Y270"/>
  <c r="Z269"/>
  <c r="Y269"/>
  <c r="Z268"/>
  <c r="Y268"/>
  <c r="Z267"/>
  <c r="Y267"/>
  <c r="Z266"/>
  <c r="Y266"/>
  <c r="Z265"/>
  <c r="Y265"/>
  <c r="Z264"/>
  <c r="Y264"/>
  <c r="Z263"/>
  <c r="Y263"/>
  <c r="Z262"/>
  <c r="Y262"/>
  <c r="Z261"/>
  <c r="Y261"/>
  <c r="Z260"/>
  <c r="Y260"/>
  <c r="Z259"/>
  <c r="Y259"/>
  <c r="Z258"/>
  <c r="Y258"/>
  <c r="Z257"/>
  <c r="Y257"/>
  <c r="Z256"/>
  <c r="Y256"/>
  <c r="Z255"/>
  <c r="Y255"/>
  <c r="Z254"/>
  <c r="Y254"/>
  <c r="Z253"/>
  <c r="Y253"/>
  <c r="Z252"/>
  <c r="Y252"/>
  <c r="Z251"/>
  <c r="Y251"/>
  <c r="Z250"/>
  <c r="Y250"/>
  <c r="Z249"/>
  <c r="Y249"/>
  <c r="Z248"/>
  <c r="Y248"/>
  <c r="Z247"/>
  <c r="Y247"/>
  <c r="Z246"/>
  <c r="Y246"/>
  <c r="Z245"/>
  <c r="Y245"/>
  <c r="Z244"/>
  <c r="Y244"/>
  <c r="Z243"/>
  <c r="Y243"/>
  <c r="Z242"/>
  <c r="Y242"/>
  <c r="Z241"/>
  <c r="Y241"/>
  <c r="Z240"/>
  <c r="Y240"/>
  <c r="Z239"/>
  <c r="Y239"/>
  <c r="Z238"/>
  <c r="Y238"/>
  <c r="Z237"/>
  <c r="Y237"/>
  <c r="Z236"/>
  <c r="Y236"/>
  <c r="Z235"/>
  <c r="Y235"/>
  <c r="Z234"/>
  <c r="Y234"/>
  <c r="Z233"/>
  <c r="Y233"/>
  <c r="Z232"/>
  <c r="Y232"/>
  <c r="Z231"/>
  <c r="Y231"/>
  <c r="Z230"/>
  <c r="Y230"/>
  <c r="Z229"/>
  <c r="Y229"/>
  <c r="Z228"/>
  <c r="Y228"/>
  <c r="Z227"/>
  <c r="Y227"/>
  <c r="Z226"/>
  <c r="Y226"/>
  <c r="Z225"/>
  <c r="Y225"/>
  <c r="Z224"/>
  <c r="Y224"/>
  <c r="Z223"/>
  <c r="Y223"/>
  <c r="Z222"/>
  <c r="Y222"/>
  <c r="Z221"/>
  <c r="Y221"/>
  <c r="Z220"/>
  <c r="Y220"/>
  <c r="Z219"/>
  <c r="Y219"/>
  <c r="Z218"/>
  <c r="Y218"/>
  <c r="Z217"/>
  <c r="Y217"/>
  <c r="Z216"/>
  <c r="Y216"/>
  <c r="Z215"/>
  <c r="Y215"/>
  <c r="Z214"/>
  <c r="Y214"/>
  <c r="Z213"/>
  <c r="Y213"/>
  <c r="Z212"/>
  <c r="Y212"/>
  <c r="Z211"/>
  <c r="Y211"/>
  <c r="Z210"/>
  <c r="Y210"/>
  <c r="Z209"/>
  <c r="Y209"/>
  <c r="Z208"/>
  <c r="Y208"/>
  <c r="Z207"/>
  <c r="Y207"/>
  <c r="Z206"/>
  <c r="Y206"/>
  <c r="Z205"/>
  <c r="Y205"/>
  <c r="Z204"/>
  <c r="Y204"/>
  <c r="Z203"/>
  <c r="Y203"/>
  <c r="Z202"/>
  <c r="Y202"/>
  <c r="Z201"/>
  <c r="Y201"/>
  <c r="Z200"/>
  <c r="Y200"/>
  <c r="Z199"/>
  <c r="Y199"/>
  <c r="Z198"/>
  <c r="Y198"/>
  <c r="Z197"/>
  <c r="Y197"/>
  <c r="Z196"/>
  <c r="Y196"/>
  <c r="Z195"/>
  <c r="Y195"/>
  <c r="Z194"/>
  <c r="Y194"/>
  <c r="Z193"/>
  <c r="Y193"/>
  <c r="Z192"/>
  <c r="Y192"/>
  <c r="Z191"/>
  <c r="Y191"/>
  <c r="Z190"/>
  <c r="Y190"/>
  <c r="Z189"/>
  <c r="Y189"/>
  <c r="Z188"/>
  <c r="Y188"/>
  <c r="Z187"/>
  <c r="Y187"/>
  <c r="Z186"/>
  <c r="Y186"/>
  <c r="Z185"/>
  <c r="Y185"/>
  <c r="Z184"/>
  <c r="Y184"/>
  <c r="Z183"/>
  <c r="Y183"/>
  <c r="Z182"/>
  <c r="Y182"/>
  <c r="Z181"/>
  <c r="Y181"/>
  <c r="Z180"/>
  <c r="Y180"/>
  <c r="Z179"/>
  <c r="Y179"/>
  <c r="Z178"/>
  <c r="Y178"/>
  <c r="Z177"/>
  <c r="Y177"/>
  <c r="Z176"/>
  <c r="Y176"/>
  <c r="Z175"/>
  <c r="Y175"/>
  <c r="Z174"/>
  <c r="Y174"/>
  <c r="Z173"/>
  <c r="Y173"/>
  <c r="Z172"/>
  <c r="Y172"/>
  <c r="Z171"/>
  <c r="Y171"/>
  <c r="Z170"/>
  <c r="Y170"/>
  <c r="Z169"/>
  <c r="Y169"/>
  <c r="Z168"/>
  <c r="Y168"/>
  <c r="Z167"/>
  <c r="Y167"/>
  <c r="Z166"/>
  <c r="Y166"/>
  <c r="Z165"/>
  <c r="Y165"/>
  <c r="Z164"/>
  <c r="Y164"/>
  <c r="Z163"/>
  <c r="Y163"/>
  <c r="Z162"/>
  <c r="Y162"/>
  <c r="Z161"/>
  <c r="Y161"/>
  <c r="Z160"/>
  <c r="Y160"/>
  <c r="Z159"/>
  <c r="Y159"/>
  <c r="Z158"/>
  <c r="Y158"/>
  <c r="Z157"/>
  <c r="Y157"/>
  <c r="Z156"/>
  <c r="Y156"/>
  <c r="Z155"/>
  <c r="Y155"/>
  <c r="Z154"/>
  <c r="Y154"/>
  <c r="Z153"/>
  <c r="Y153"/>
  <c r="Z152"/>
  <c r="Y152"/>
  <c r="Z151"/>
  <c r="Y151"/>
  <c r="Z150"/>
  <c r="Y150"/>
  <c r="Z149"/>
  <c r="Y149"/>
  <c r="Z148"/>
  <c r="Y148"/>
  <c r="Z147"/>
  <c r="Y147"/>
  <c r="Z146"/>
  <c r="Y146"/>
  <c r="Z145"/>
  <c r="Y145"/>
  <c r="Z144"/>
  <c r="Y144"/>
  <c r="Z143"/>
  <c r="Y143"/>
  <c r="Z142"/>
  <c r="Y142"/>
  <c r="Z141"/>
  <c r="Y141"/>
  <c r="Z140"/>
  <c r="Y140"/>
  <c r="Z139"/>
  <c r="Y139"/>
  <c r="Z138"/>
  <c r="Y138"/>
  <c r="Z137"/>
  <c r="Y137"/>
  <c r="Z136"/>
  <c r="Y136"/>
  <c r="Z135"/>
  <c r="Y135"/>
  <c r="Z134"/>
  <c r="Y134"/>
  <c r="Z133"/>
  <c r="Y133"/>
  <c r="Z132"/>
  <c r="Y132"/>
  <c r="Z131"/>
  <c r="Y131"/>
  <c r="Z130"/>
  <c r="Y130"/>
  <c r="Z129"/>
  <c r="Y129"/>
  <c r="Z128"/>
  <c r="Y128"/>
  <c r="Z127"/>
  <c r="Y127"/>
  <c r="Z126"/>
  <c r="Y126"/>
  <c r="Z125"/>
  <c r="Y125"/>
  <c r="Z124"/>
  <c r="Y124"/>
  <c r="Z123"/>
  <c r="Y123"/>
  <c r="Z122"/>
  <c r="Y122"/>
  <c r="Z121"/>
  <c r="Y121"/>
  <c r="Z120"/>
  <c r="Y120"/>
  <c r="Z119"/>
  <c r="Y119"/>
  <c r="Z118"/>
  <c r="Y118"/>
  <c r="Z117"/>
  <c r="Y117"/>
  <c r="Z116"/>
  <c r="Y116"/>
  <c r="Z115"/>
  <c r="Y115"/>
  <c r="Z114"/>
  <c r="Y114"/>
  <c r="Z113"/>
  <c r="Y113"/>
  <c r="Z112"/>
  <c r="Y112"/>
  <c r="Z111"/>
  <c r="Y111"/>
  <c r="Z110"/>
  <c r="Y110"/>
  <c r="Z109"/>
  <c r="Y109"/>
  <c r="Z108"/>
  <c r="Y108"/>
  <c r="Z107"/>
  <c r="Y107"/>
  <c r="Z106"/>
  <c r="Y106"/>
  <c r="Z105"/>
  <c r="Y105"/>
  <c r="Z104"/>
  <c r="Y104"/>
  <c r="Z103"/>
  <c r="Y103"/>
  <c r="Z102"/>
  <c r="Y102"/>
  <c r="Z101"/>
  <c r="Y101"/>
  <c r="Z100"/>
  <c r="Y100"/>
  <c r="Z99"/>
  <c r="Y99"/>
  <c r="Z98"/>
  <c r="Y98"/>
  <c r="Z97"/>
  <c r="Y97"/>
  <c r="Z96"/>
  <c r="Y96"/>
  <c r="Z95"/>
  <c r="Y95"/>
  <c r="Z94"/>
  <c r="Y94"/>
  <c r="Z93"/>
  <c r="Y93"/>
  <c r="Z92"/>
  <c r="Y92"/>
  <c r="Z91"/>
  <c r="Y91"/>
  <c r="Z90"/>
  <c r="Y90"/>
  <c r="Z89"/>
  <c r="Y89"/>
  <c r="Z88"/>
  <c r="Y88"/>
  <c r="Z87"/>
  <c r="Y87"/>
  <c r="Z86"/>
  <c r="Y86"/>
  <c r="Z85"/>
  <c r="Y85"/>
  <c r="Z84"/>
  <c r="Y84"/>
  <c r="Z83"/>
  <c r="Y83"/>
  <c r="Z82"/>
  <c r="Y82"/>
  <c r="Z81"/>
  <c r="Y81"/>
  <c r="Z80"/>
  <c r="Y80"/>
  <c r="Z79"/>
  <c r="Y79"/>
  <c r="Z78"/>
  <c r="Y78"/>
  <c r="Z77"/>
  <c r="Y77"/>
  <c r="Z76"/>
  <c r="Y76"/>
  <c r="Z75"/>
  <c r="Y75"/>
  <c r="Z74"/>
  <c r="Y74"/>
  <c r="Z73"/>
  <c r="Y73"/>
  <c r="Z72"/>
  <c r="Y72"/>
  <c r="Z71"/>
  <c r="Y71"/>
  <c r="Z70"/>
  <c r="Y70"/>
  <c r="Z69"/>
  <c r="Y69"/>
  <c r="Z68"/>
  <c r="Y68"/>
  <c r="Z67"/>
  <c r="Y67"/>
  <c r="Z66"/>
  <c r="Y66"/>
  <c r="Z65"/>
  <c r="Y65"/>
  <c r="Z64"/>
  <c r="Y64"/>
  <c r="Z63"/>
  <c r="Y63"/>
  <c r="Z62"/>
  <c r="Y62"/>
  <c r="Z61"/>
  <c r="Y61"/>
  <c r="Z60"/>
  <c r="Y60"/>
  <c r="Z59"/>
  <c r="Y59"/>
  <c r="Z58"/>
  <c r="Y58"/>
  <c r="Z57"/>
  <c r="Y57"/>
  <c r="Z56"/>
  <c r="Y56"/>
  <c r="Z55"/>
  <c r="Y55"/>
  <c r="Z54"/>
  <c r="Y54"/>
  <c r="Z53"/>
  <c r="Y53"/>
  <c r="Z52"/>
  <c r="Y52"/>
  <c r="Z51"/>
  <c r="Y51"/>
  <c r="Z50"/>
  <c r="Y50"/>
  <c r="Z49"/>
  <c r="Y49"/>
  <c r="Z48"/>
  <c r="Y48"/>
  <c r="Z47"/>
  <c r="Y47"/>
  <c r="Z46"/>
  <c r="Y46"/>
  <c r="Z45"/>
  <c r="Y45"/>
  <c r="Z44"/>
  <c r="Y44"/>
  <c r="Z43"/>
  <c r="Y43"/>
  <c r="Z42"/>
  <c r="Y42"/>
  <c r="Z41"/>
  <c r="Y41"/>
  <c r="Z40"/>
  <c r="Y40"/>
  <c r="Z39"/>
  <c r="Y39"/>
  <c r="Z38"/>
  <c r="Y38"/>
  <c r="Z37"/>
  <c r="Y37"/>
  <c r="Z36"/>
  <c r="Y36"/>
  <c r="Z35"/>
  <c r="Y35"/>
  <c r="Z34"/>
  <c r="Y34"/>
  <c r="Z33"/>
  <c r="Y33"/>
  <c r="Z32"/>
  <c r="Y32"/>
  <c r="Z31"/>
  <c r="Y31"/>
  <c r="Z30"/>
  <c r="Y30"/>
  <c r="Z29"/>
  <c r="Y29"/>
  <c r="Z28"/>
  <c r="Y28"/>
  <c r="Z27"/>
  <c r="Y27"/>
  <c r="Z26"/>
  <c r="Y26"/>
  <c r="Z25"/>
  <c r="Y25"/>
  <c r="Z24"/>
  <c r="Y24"/>
  <c r="Z23"/>
  <c r="Y23"/>
  <c r="Z22"/>
  <c r="Y22"/>
  <c r="Z21"/>
  <c r="Y21"/>
  <c r="Z20"/>
  <c r="Y20"/>
  <c r="Z19"/>
  <c r="Y19"/>
  <c r="Z18"/>
  <c r="Y18"/>
  <c r="Z17"/>
  <c r="Y17"/>
  <c r="Z16"/>
  <c r="Y16"/>
  <c r="Z15"/>
  <c r="Y15"/>
  <c r="Z14"/>
  <c r="Y14"/>
  <c r="Z13"/>
  <c r="Y13"/>
  <c r="Z12"/>
  <c r="Y12"/>
  <c r="Z11"/>
  <c r="Y11"/>
  <c r="Z10"/>
  <c r="Y10"/>
  <c r="Z9"/>
  <c r="Y9"/>
  <c r="Z8"/>
  <c r="Y8"/>
  <c r="Z7"/>
  <c r="Y7"/>
  <c r="Z6"/>
  <c r="Y6"/>
  <c r="Z5"/>
  <c r="Y5"/>
  <c r="Z4"/>
  <c r="Y4"/>
  <c r="Z3"/>
  <c r="Y3"/>
  <c r="Z2"/>
  <c r="Y2"/>
  <c r="X608"/>
  <c r="X607"/>
  <c r="X606"/>
  <c r="X605"/>
  <c r="X604"/>
  <c r="X603"/>
  <c r="X602"/>
  <c r="X601"/>
  <c r="X600"/>
  <c r="X599"/>
  <c r="X598"/>
  <c r="X597"/>
  <c r="X596"/>
  <c r="X595"/>
  <c r="X594"/>
  <c r="X593"/>
  <c r="X592"/>
  <c r="X591"/>
  <c r="X590"/>
  <c r="X589"/>
  <c r="X588"/>
  <c r="X587"/>
  <c r="X586"/>
  <c r="X585"/>
  <c r="X584"/>
  <c r="X583"/>
  <c r="X582"/>
  <c r="X581"/>
  <c r="X580"/>
  <c r="X579"/>
  <c r="X578"/>
  <c r="X577"/>
  <c r="X576"/>
  <c r="X575"/>
  <c r="X574"/>
  <c r="X573"/>
  <c r="X572"/>
  <c r="X571"/>
  <c r="X570"/>
  <c r="X568"/>
  <c r="X567"/>
  <c r="X566"/>
  <c r="X565"/>
  <c r="X564"/>
  <c r="X563"/>
  <c r="X562"/>
  <c r="X561"/>
  <c r="X560"/>
  <c r="X559"/>
  <c r="X558"/>
  <c r="X557"/>
  <c r="X556"/>
  <c r="X555"/>
  <c r="X554"/>
  <c r="X553"/>
  <c r="X552"/>
  <c r="X551"/>
  <c r="X550"/>
  <c r="X549"/>
  <c r="X548"/>
  <c r="X547"/>
  <c r="X546"/>
  <c r="X545"/>
  <c r="X544"/>
  <c r="X543"/>
  <c r="X542"/>
  <c r="X541"/>
  <c r="X540"/>
  <c r="X539"/>
  <c r="X538"/>
  <c r="X537"/>
  <c r="X536"/>
  <c r="X535"/>
  <c r="X534"/>
  <c r="X533"/>
  <c r="X532"/>
  <c r="X531"/>
  <c r="X530"/>
  <c r="X529"/>
  <c r="X528"/>
  <c r="X527"/>
  <c r="X526"/>
  <c r="X525"/>
  <c r="X524"/>
  <c r="X523"/>
  <c r="X522"/>
  <c r="X521"/>
  <c r="X520"/>
  <c r="X519"/>
  <c r="X518"/>
  <c r="X517"/>
  <c r="X516"/>
  <c r="X515"/>
  <c r="X514"/>
  <c r="X513"/>
  <c r="X512"/>
  <c r="X511"/>
  <c r="X510"/>
  <c r="X509"/>
  <c r="X508"/>
  <c r="X507"/>
  <c r="X506"/>
  <c r="X505"/>
  <c r="X504"/>
  <c r="X503"/>
  <c r="X502"/>
  <c r="X501"/>
  <c r="X500"/>
  <c r="X499"/>
  <c r="X498"/>
  <c r="X497"/>
  <c r="X496"/>
  <c r="X495"/>
  <c r="X494"/>
  <c r="X493"/>
  <c r="X492"/>
  <c r="X491"/>
  <c r="X490"/>
  <c r="X489"/>
  <c r="X488"/>
  <c r="X487"/>
  <c r="X486"/>
  <c r="X485"/>
  <c r="X484"/>
  <c r="X483"/>
  <c r="X482"/>
  <c r="X481"/>
  <c r="X480"/>
  <c r="X479"/>
  <c r="X478"/>
  <c r="X477"/>
  <c r="X476"/>
  <c r="X475"/>
  <c r="X474"/>
  <c r="X473"/>
  <c r="X472"/>
  <c r="X471"/>
  <c r="X470"/>
  <c r="X469"/>
  <c r="X468"/>
  <c r="X467"/>
  <c r="X466"/>
  <c r="X465"/>
  <c r="X464"/>
  <c r="X463"/>
  <c r="X462"/>
  <c r="X461"/>
  <c r="X460"/>
  <c r="X459"/>
  <c r="X458"/>
  <c r="X457"/>
  <c r="X456"/>
  <c r="X455"/>
  <c r="X454"/>
  <c r="X453"/>
  <c r="X452"/>
  <c r="X451"/>
  <c r="X450"/>
  <c r="X449"/>
  <c r="X448"/>
  <c r="X447"/>
  <c r="X446"/>
  <c r="X445"/>
  <c r="X444"/>
  <c r="X443"/>
  <c r="X442"/>
  <c r="X441"/>
  <c r="X440"/>
  <c r="X439"/>
  <c r="X438"/>
  <c r="X437"/>
  <c r="X436"/>
  <c r="X435"/>
  <c r="X434"/>
  <c r="X433"/>
  <c r="X432"/>
  <c r="X431"/>
  <c r="X430"/>
  <c r="X429"/>
  <c r="X428"/>
  <c r="X427"/>
  <c r="X426"/>
  <c r="X425"/>
  <c r="X424"/>
  <c r="X423"/>
  <c r="X422"/>
  <c r="X421"/>
  <c r="X420"/>
  <c r="X419"/>
  <c r="X418"/>
  <c r="X417"/>
  <c r="X416"/>
  <c r="X415"/>
  <c r="X414"/>
  <c r="X413"/>
  <c r="X412"/>
  <c r="X411"/>
  <c r="X410"/>
  <c r="X409"/>
  <c r="X408"/>
  <c r="X407"/>
  <c r="X406"/>
  <c r="X405"/>
  <c r="X404"/>
  <c r="X403"/>
  <c r="X402"/>
  <c r="X401"/>
  <c r="X400"/>
  <c r="X399"/>
  <c r="X398"/>
  <c r="X397"/>
  <c r="X396"/>
  <c r="X395"/>
  <c r="X394"/>
  <c r="X393"/>
  <c r="X392"/>
  <c r="X391"/>
  <c r="X390"/>
  <c r="X389"/>
  <c r="X388"/>
  <c r="X387"/>
  <c r="X386"/>
  <c r="X385"/>
  <c r="X384"/>
  <c r="X383"/>
  <c r="X382"/>
  <c r="X381"/>
  <c r="X380"/>
  <c r="X379"/>
  <c r="X378"/>
  <c r="X377"/>
  <c r="X376"/>
  <c r="X375"/>
  <c r="X374"/>
  <c r="X373"/>
  <c r="X372"/>
  <c r="X371"/>
  <c r="X370"/>
  <c r="X369"/>
  <c r="X368"/>
  <c r="X367"/>
  <c r="X366"/>
  <c r="X365"/>
  <c r="X364"/>
  <c r="X363"/>
  <c r="X362"/>
  <c r="X361"/>
  <c r="X360"/>
  <c r="X359"/>
  <c r="X358"/>
  <c r="X357"/>
  <c r="X356"/>
  <c r="X355"/>
  <c r="X354"/>
  <c r="X353"/>
  <c r="X352"/>
  <c r="X351"/>
  <c r="X350"/>
  <c r="X349"/>
  <c r="X348"/>
  <c r="X347"/>
  <c r="X346"/>
  <c r="X345"/>
  <c r="X344"/>
  <c r="X343"/>
  <c r="X342"/>
  <c r="X341"/>
  <c r="X340"/>
  <c r="X339"/>
  <c r="X338"/>
  <c r="X337"/>
  <c r="X336"/>
  <c r="X335"/>
  <c r="X334"/>
  <c r="X333"/>
  <c r="X332"/>
  <c r="X331"/>
  <c r="X330"/>
  <c r="X329"/>
  <c r="X328"/>
  <c r="X327"/>
  <c r="X326"/>
  <c r="X325"/>
  <c r="X324"/>
  <c r="X323"/>
  <c r="X322"/>
  <c r="X321"/>
  <c r="X320"/>
  <c r="X319"/>
  <c r="X318"/>
  <c r="X317"/>
  <c r="X316"/>
  <c r="X315"/>
  <c r="X314"/>
  <c r="X313"/>
  <c r="X312"/>
  <c r="X311"/>
  <c r="X310"/>
  <c r="X309"/>
  <c r="X308"/>
  <c r="X307"/>
  <c r="X306"/>
  <c r="X305"/>
  <c r="X304"/>
  <c r="X303"/>
  <c r="X302"/>
  <c r="X301"/>
  <c r="X300"/>
  <c r="X299"/>
  <c r="X298"/>
  <c r="X297"/>
  <c r="X296"/>
  <c r="X295"/>
  <c r="X294"/>
  <c r="X293"/>
  <c r="X292"/>
  <c r="X291"/>
  <c r="X290"/>
  <c r="X289"/>
  <c r="X288"/>
  <c r="X287"/>
  <c r="X286"/>
  <c r="X285"/>
  <c r="X284"/>
  <c r="X283"/>
  <c r="X282"/>
  <c r="X281"/>
  <c r="X280"/>
  <c r="X279"/>
  <c r="X278"/>
  <c r="X277"/>
  <c r="X276"/>
  <c r="X275"/>
  <c r="X274"/>
  <c r="X273"/>
  <c r="X272"/>
  <c r="X271"/>
  <c r="X270"/>
  <c r="X269"/>
  <c r="X268"/>
  <c r="X267"/>
  <c r="X266"/>
  <c r="X265"/>
  <c r="X264"/>
  <c r="X263"/>
  <c r="X262"/>
  <c r="X261"/>
  <c r="X260"/>
  <c r="X259"/>
  <c r="X258"/>
  <c r="X257"/>
  <c r="X256"/>
  <c r="X255"/>
  <c r="X254"/>
  <c r="X253"/>
  <c r="X252"/>
  <c r="X251"/>
  <c r="X250"/>
  <c r="X249"/>
  <c r="X248"/>
  <c r="X247"/>
  <c r="X246"/>
  <c r="X245"/>
  <c r="X244"/>
  <c r="X243"/>
  <c r="X242"/>
  <c r="X241"/>
  <c r="X240"/>
  <c r="X239"/>
  <c r="X238"/>
  <c r="X237"/>
  <c r="X236"/>
  <c r="X235"/>
  <c r="X234"/>
  <c r="X233"/>
  <c r="X232"/>
  <c r="X231"/>
  <c r="X230"/>
  <c r="X229"/>
  <c r="X228"/>
  <c r="X227"/>
  <c r="X226"/>
  <c r="X225"/>
  <c r="X224"/>
  <c r="X223"/>
  <c r="X222"/>
  <c r="X221"/>
  <c r="X220"/>
  <c r="X219"/>
  <c r="X218"/>
  <c r="X217"/>
  <c r="X216"/>
  <c r="X215"/>
  <c r="X214"/>
  <c r="X213"/>
  <c r="X212"/>
  <c r="X211"/>
  <c r="X210"/>
  <c r="X209"/>
  <c r="X208"/>
  <c r="X207"/>
  <c r="X206"/>
  <c r="X205"/>
  <c r="X204"/>
  <c r="X203"/>
  <c r="X202"/>
  <c r="X201"/>
  <c r="X200"/>
  <c r="X199"/>
  <c r="X198"/>
  <c r="X197"/>
  <c r="X196"/>
  <c r="X195"/>
  <c r="X194"/>
  <c r="X193"/>
  <c r="X192"/>
  <c r="X191"/>
  <c r="X190"/>
  <c r="X189"/>
  <c r="X188"/>
  <c r="X187"/>
  <c r="X186"/>
  <c r="X185"/>
  <c r="X184"/>
  <c r="X183"/>
  <c r="X182"/>
  <c r="X181"/>
  <c r="X180"/>
  <c r="X179"/>
  <c r="X178"/>
  <c r="X177"/>
  <c r="X176"/>
  <c r="X175"/>
  <c r="X174"/>
  <c r="X173"/>
  <c r="X172"/>
  <c r="X171"/>
  <c r="X170"/>
  <c r="X169"/>
  <c r="X168"/>
  <c r="X167"/>
  <c r="X166"/>
  <c r="X165"/>
  <c r="X164"/>
  <c r="X163"/>
  <c r="X162"/>
  <c r="X161"/>
  <c r="X160"/>
  <c r="X159"/>
  <c r="X158"/>
  <c r="X157"/>
  <c r="X156"/>
  <c r="X155"/>
  <c r="X154"/>
  <c r="X153"/>
  <c r="X152"/>
  <c r="X151"/>
  <c r="X150"/>
  <c r="X149"/>
  <c r="X148"/>
  <c r="X147"/>
  <c r="X146"/>
  <c r="X145"/>
  <c r="X144"/>
  <c r="X143"/>
  <c r="X142"/>
  <c r="X141"/>
  <c r="X140"/>
  <c r="X139"/>
  <c r="X138"/>
  <c r="X137"/>
  <c r="X136"/>
  <c r="X135"/>
  <c r="X134"/>
  <c r="X133"/>
  <c r="X132"/>
  <c r="X131"/>
  <c r="X130"/>
  <c r="X129"/>
  <c r="X128"/>
  <c r="X127"/>
  <c r="X126"/>
  <c r="X125"/>
  <c r="X124"/>
  <c r="X123"/>
  <c r="X122"/>
  <c r="X121"/>
  <c r="X120"/>
  <c r="X119"/>
  <c r="X118"/>
  <c r="X117"/>
  <c r="X116"/>
  <c r="X115"/>
  <c r="X114"/>
  <c r="X113"/>
  <c r="X112"/>
  <c r="X111"/>
  <c r="X110"/>
  <c r="X109"/>
  <c r="X108"/>
  <c r="X107"/>
  <c r="X106"/>
  <c r="X105"/>
  <c r="X104"/>
  <c r="X103"/>
  <c r="X102"/>
  <c r="X101"/>
  <c r="X100"/>
  <c r="X99"/>
  <c r="X98"/>
  <c r="X97"/>
  <c r="X96"/>
  <c r="X95"/>
  <c r="X94"/>
  <c r="X93"/>
  <c r="X92"/>
  <c r="X91"/>
  <c r="X90"/>
  <c r="X89"/>
  <c r="X88"/>
  <c r="X87"/>
  <c r="X86"/>
  <c r="X85"/>
  <c r="X84"/>
  <c r="X83"/>
  <c r="X82"/>
  <c r="X81"/>
  <c r="X80"/>
  <c r="X79"/>
  <c r="X78"/>
  <c r="X77"/>
  <c r="X76"/>
  <c r="X75"/>
  <c r="X74"/>
  <c r="X73"/>
  <c r="X72"/>
  <c r="X71"/>
  <c r="X70"/>
  <c r="X69"/>
  <c r="X68"/>
  <c r="B31" i="11" s="1"/>
  <c r="X67" i="1"/>
  <c r="X66"/>
  <c r="X65"/>
  <c r="X64"/>
  <c r="X63"/>
  <c r="X62"/>
  <c r="X61"/>
  <c r="X60"/>
  <c r="X59"/>
  <c r="X58"/>
  <c r="X57"/>
  <c r="X56"/>
  <c r="X55"/>
  <c r="X54"/>
  <c r="X53"/>
  <c r="X52"/>
  <c r="X51"/>
  <c r="X50"/>
  <c r="X49"/>
  <c r="X48"/>
  <c r="X47"/>
  <c r="X46"/>
  <c r="X45"/>
  <c r="X44"/>
  <c r="X43"/>
  <c r="X42"/>
  <c r="X41"/>
  <c r="X40"/>
  <c r="X39"/>
  <c r="X38"/>
  <c r="X37"/>
  <c r="X36"/>
  <c r="X35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X9"/>
  <c r="X8"/>
  <c r="X7"/>
  <c r="X6"/>
  <c r="X5"/>
  <c r="X4"/>
  <c r="X3"/>
  <c r="X2"/>
  <c r="B16" i="11" s="1"/>
  <c r="X569" i="1"/>
  <c r="B32" i="11"/>
  <c r="B30"/>
  <c r="B29"/>
  <c r="B28"/>
  <c r="B27"/>
  <c r="B26"/>
  <c r="H25"/>
  <c r="B24"/>
  <c r="H24"/>
  <c r="I24" s="1"/>
  <c r="B23"/>
  <c r="H22"/>
  <c r="I21"/>
  <c r="H21"/>
  <c r="H20"/>
  <c r="B20"/>
  <c r="I19"/>
  <c r="H19"/>
  <c r="B17"/>
  <c r="B9"/>
  <c r="B5"/>
  <c r="B3"/>
  <c r="E3" s="1"/>
  <c r="B2"/>
  <c r="E2" s="1"/>
  <c r="D6" i="7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C4" i="8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I25" i="11" l="1"/>
  <c r="D2"/>
  <c r="D3"/>
  <c r="B4"/>
  <c r="E4" s="1"/>
  <c r="D17"/>
  <c r="C2"/>
  <c r="C3"/>
  <c r="D136" i="8"/>
  <c r="E136" s="1"/>
  <c r="D4"/>
  <c r="E4" s="1"/>
  <c r="D135"/>
  <c r="E135" s="1"/>
  <c r="D133"/>
  <c r="E133" s="1"/>
  <c r="D131"/>
  <c r="E131" s="1"/>
  <c r="D129"/>
  <c r="E129" s="1"/>
  <c r="D127"/>
  <c r="E127" s="1"/>
  <c r="D125"/>
  <c r="E125" s="1"/>
  <c r="D123"/>
  <c r="E123" s="1"/>
  <c r="D121"/>
  <c r="E121" s="1"/>
  <c r="D119"/>
  <c r="E119" s="1"/>
  <c r="D117"/>
  <c r="E117" s="1"/>
  <c r="D115"/>
  <c r="E115" s="1"/>
  <c r="D113"/>
  <c r="E113" s="1"/>
  <c r="D111"/>
  <c r="E111" s="1"/>
  <c r="D109"/>
  <c r="E109" s="1"/>
  <c r="D107"/>
  <c r="E107" s="1"/>
  <c r="D105"/>
  <c r="E105" s="1"/>
  <c r="D103"/>
  <c r="E103" s="1"/>
  <c r="D101"/>
  <c r="E101" s="1"/>
  <c r="D99"/>
  <c r="E99" s="1"/>
  <c r="D97"/>
  <c r="E97" s="1"/>
  <c r="D95"/>
  <c r="E95" s="1"/>
  <c r="D93"/>
  <c r="E93" s="1"/>
  <c r="D91"/>
  <c r="E91" s="1"/>
  <c r="D89"/>
  <c r="E89" s="1"/>
  <c r="D87"/>
  <c r="E87" s="1"/>
  <c r="D85"/>
  <c r="E85" s="1"/>
  <c r="D83"/>
  <c r="E83" s="1"/>
  <c r="D81"/>
  <c r="E81" s="1"/>
  <c r="D79"/>
  <c r="E79" s="1"/>
  <c r="D77"/>
  <c r="E77" s="1"/>
  <c r="D75"/>
  <c r="E75" s="1"/>
  <c r="D73"/>
  <c r="E73" s="1"/>
  <c r="D71"/>
  <c r="E71" s="1"/>
  <c r="D69"/>
  <c r="E69" s="1"/>
  <c r="D67"/>
  <c r="E67" s="1"/>
  <c r="D65"/>
  <c r="E65" s="1"/>
  <c r="D63"/>
  <c r="E63" s="1"/>
  <c r="D61"/>
  <c r="E61" s="1"/>
  <c r="D59"/>
  <c r="E59" s="1"/>
  <c r="D57"/>
  <c r="E57" s="1"/>
  <c r="D55"/>
  <c r="E55" s="1"/>
  <c r="D53"/>
  <c r="E53" s="1"/>
  <c r="D51"/>
  <c r="E51" s="1"/>
  <c r="D49"/>
  <c r="E49" s="1"/>
  <c r="D47"/>
  <c r="E47" s="1"/>
  <c r="D45"/>
  <c r="E45" s="1"/>
  <c r="D43"/>
  <c r="E43" s="1"/>
  <c r="D41"/>
  <c r="E41" s="1"/>
  <c r="D39"/>
  <c r="E39" s="1"/>
  <c r="D37"/>
  <c r="E37" s="1"/>
  <c r="D35"/>
  <c r="E35" s="1"/>
  <c r="D33"/>
  <c r="E33" s="1"/>
  <c r="D31"/>
  <c r="E31" s="1"/>
  <c r="D29"/>
  <c r="E29" s="1"/>
  <c r="D27"/>
  <c r="E27" s="1"/>
  <c r="D25"/>
  <c r="E25" s="1"/>
  <c r="D23"/>
  <c r="E23" s="1"/>
  <c r="D21"/>
  <c r="E21" s="1"/>
  <c r="D19"/>
  <c r="E19" s="1"/>
  <c r="D17"/>
  <c r="E17" s="1"/>
  <c r="D15"/>
  <c r="E15" s="1"/>
  <c r="D13"/>
  <c r="E13" s="1"/>
  <c r="D11"/>
  <c r="E11" s="1"/>
  <c r="D9"/>
  <c r="E9" s="1"/>
  <c r="D7"/>
  <c r="E7" s="1"/>
  <c r="D5"/>
  <c r="E5" s="1"/>
  <c r="D134"/>
  <c r="E134" s="1"/>
  <c r="D132"/>
  <c r="E132" s="1"/>
  <c r="D130"/>
  <c r="E130" s="1"/>
  <c r="D128"/>
  <c r="E128" s="1"/>
  <c r="D126"/>
  <c r="E126" s="1"/>
  <c r="D124"/>
  <c r="E124" s="1"/>
  <c r="D122"/>
  <c r="E122" s="1"/>
  <c r="D120"/>
  <c r="E120" s="1"/>
  <c r="D118"/>
  <c r="E118" s="1"/>
  <c r="D116"/>
  <c r="E116" s="1"/>
  <c r="D114"/>
  <c r="E114" s="1"/>
  <c r="D112"/>
  <c r="E112" s="1"/>
  <c r="D110"/>
  <c r="E110" s="1"/>
  <c r="D108"/>
  <c r="E108" s="1"/>
  <c r="D106"/>
  <c r="E106" s="1"/>
  <c r="D104"/>
  <c r="E104" s="1"/>
  <c r="D102"/>
  <c r="E102" s="1"/>
  <c r="D100"/>
  <c r="E100" s="1"/>
  <c r="D98"/>
  <c r="E98" s="1"/>
  <c r="D96"/>
  <c r="E96" s="1"/>
  <c r="D94"/>
  <c r="E94" s="1"/>
  <c r="D92"/>
  <c r="E92" s="1"/>
  <c r="D90"/>
  <c r="E90" s="1"/>
  <c r="D88"/>
  <c r="E88" s="1"/>
  <c r="D86"/>
  <c r="E86" s="1"/>
  <c r="D84"/>
  <c r="E84" s="1"/>
  <c r="D82"/>
  <c r="E82" s="1"/>
  <c r="D80"/>
  <c r="E80" s="1"/>
  <c r="D78"/>
  <c r="E78" s="1"/>
  <c r="D76"/>
  <c r="E76" s="1"/>
  <c r="D74"/>
  <c r="E74" s="1"/>
  <c r="D72"/>
  <c r="E72" s="1"/>
  <c r="D70"/>
  <c r="E70" s="1"/>
  <c r="D68"/>
  <c r="E68" s="1"/>
  <c r="D66"/>
  <c r="E66" s="1"/>
  <c r="D64"/>
  <c r="E64" s="1"/>
  <c r="D62"/>
  <c r="E62" s="1"/>
  <c r="D60"/>
  <c r="E60" s="1"/>
  <c r="D58"/>
  <c r="E58" s="1"/>
  <c r="D56"/>
  <c r="E56" s="1"/>
  <c r="D54"/>
  <c r="E54" s="1"/>
  <c r="D52"/>
  <c r="E52" s="1"/>
  <c r="D50"/>
  <c r="E50" s="1"/>
  <c r="D48"/>
  <c r="E48" s="1"/>
  <c r="D46"/>
  <c r="E46" s="1"/>
  <c r="D44"/>
  <c r="E44" s="1"/>
  <c r="D42"/>
  <c r="E42" s="1"/>
  <c r="D40"/>
  <c r="E40" s="1"/>
  <c r="D38"/>
  <c r="E38" s="1"/>
  <c r="D36"/>
  <c r="E36" s="1"/>
  <c r="D34"/>
  <c r="E34" s="1"/>
  <c r="D32"/>
  <c r="E32" s="1"/>
  <c r="D30"/>
  <c r="E30" s="1"/>
  <c r="D28"/>
  <c r="E28" s="1"/>
  <c r="D26"/>
  <c r="E26" s="1"/>
  <c r="D24"/>
  <c r="E24" s="1"/>
  <c r="D22"/>
  <c r="E22" s="1"/>
  <c r="D20"/>
  <c r="E20" s="1"/>
  <c r="D18"/>
  <c r="E18" s="1"/>
  <c r="D16"/>
  <c r="E16" s="1"/>
  <c r="D14"/>
  <c r="E14" s="1"/>
  <c r="D12"/>
  <c r="E12" s="1"/>
  <c r="D10"/>
  <c r="E10" s="1"/>
  <c r="D8"/>
  <c r="E8" s="1"/>
  <c r="D6"/>
  <c r="E6" s="1"/>
  <c r="AK3" i="1"/>
  <c r="AK4"/>
  <c r="AK5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K107"/>
  <c r="AK108"/>
  <c r="AK109"/>
  <c r="AK110"/>
  <c r="AK111"/>
  <c r="AK112"/>
  <c r="AK113"/>
  <c r="AK114"/>
  <c r="AK115"/>
  <c r="AK116"/>
  <c r="AK117"/>
  <c r="AK118"/>
  <c r="AK119"/>
  <c r="AK120"/>
  <c r="AK121"/>
  <c r="AK122"/>
  <c r="AK123"/>
  <c r="AK124"/>
  <c r="AK125"/>
  <c r="AK126"/>
  <c r="AK127"/>
  <c r="AK128"/>
  <c r="AK129"/>
  <c r="AK130"/>
  <c r="AK131"/>
  <c r="AK132"/>
  <c r="AK133"/>
  <c r="AK134"/>
  <c r="AK135"/>
  <c r="AK136"/>
  <c r="AK137"/>
  <c r="AK138"/>
  <c r="AK139"/>
  <c r="AK140"/>
  <c r="AK141"/>
  <c r="AK142"/>
  <c r="AK143"/>
  <c r="AK144"/>
  <c r="AK145"/>
  <c r="AK146"/>
  <c r="AK147"/>
  <c r="AK148"/>
  <c r="AK149"/>
  <c r="AK150"/>
  <c r="AK151"/>
  <c r="AK152"/>
  <c r="AK153"/>
  <c r="AK154"/>
  <c r="AK155"/>
  <c r="AK156"/>
  <c r="AK157"/>
  <c r="AK158"/>
  <c r="AK159"/>
  <c r="AK160"/>
  <c r="AK161"/>
  <c r="AK162"/>
  <c r="AK163"/>
  <c r="AK164"/>
  <c r="AK165"/>
  <c r="AK166"/>
  <c r="AK167"/>
  <c r="AK168"/>
  <c r="AK169"/>
  <c r="AK170"/>
  <c r="AK171"/>
  <c r="AK172"/>
  <c r="AK173"/>
  <c r="AK174"/>
  <c r="AK175"/>
  <c r="AK176"/>
  <c r="AK177"/>
  <c r="AK178"/>
  <c r="AK179"/>
  <c r="AK180"/>
  <c r="AK181"/>
  <c r="AK182"/>
  <c r="AK183"/>
  <c r="AK184"/>
  <c r="AK185"/>
  <c r="AK186"/>
  <c r="AK187"/>
  <c r="AK188"/>
  <c r="AK189"/>
  <c r="AK190"/>
  <c r="AK191"/>
  <c r="AK192"/>
  <c r="AK193"/>
  <c r="AK194"/>
  <c r="AK195"/>
  <c r="AK196"/>
  <c r="AK197"/>
  <c r="AK198"/>
  <c r="AK199"/>
  <c r="AK200"/>
  <c r="AK201"/>
  <c r="AK202"/>
  <c r="AK203"/>
  <c r="AK204"/>
  <c r="AK205"/>
  <c r="AK206"/>
  <c r="AK207"/>
  <c r="AK208"/>
  <c r="AK209"/>
  <c r="AK210"/>
  <c r="AK211"/>
  <c r="AK212"/>
  <c r="AK213"/>
  <c r="AK214"/>
  <c r="AK215"/>
  <c r="AK216"/>
  <c r="AK217"/>
  <c r="AK218"/>
  <c r="AK219"/>
  <c r="AK220"/>
  <c r="AK221"/>
  <c r="AK222"/>
  <c r="AK223"/>
  <c r="AK224"/>
  <c r="AK225"/>
  <c r="AK226"/>
  <c r="AK227"/>
  <c r="AK228"/>
  <c r="AK229"/>
  <c r="AK230"/>
  <c r="AK231"/>
  <c r="AK232"/>
  <c r="AK233"/>
  <c r="AK234"/>
  <c r="AK235"/>
  <c r="AK236"/>
  <c r="AK237"/>
  <c r="AK238"/>
  <c r="AK239"/>
  <c r="AK240"/>
  <c r="AK241"/>
  <c r="AK242"/>
  <c r="AK243"/>
  <c r="AK244"/>
  <c r="AK245"/>
  <c r="AK246"/>
  <c r="AK247"/>
  <c r="AK248"/>
  <c r="AK249"/>
  <c r="AK250"/>
  <c r="AK251"/>
  <c r="AK252"/>
  <c r="AK253"/>
  <c r="AK254"/>
  <c r="AK255"/>
  <c r="AK256"/>
  <c r="AK257"/>
  <c r="AK258"/>
  <c r="AK259"/>
  <c r="AK260"/>
  <c r="AK261"/>
  <c r="AK262"/>
  <c r="AK263"/>
  <c r="AK264"/>
  <c r="AK265"/>
  <c r="AK266"/>
  <c r="AK267"/>
  <c r="AK268"/>
  <c r="AK269"/>
  <c r="AK270"/>
  <c r="AK271"/>
  <c r="AK272"/>
  <c r="AK273"/>
  <c r="AK274"/>
  <c r="AK275"/>
  <c r="AK276"/>
  <c r="AK277"/>
  <c r="AK278"/>
  <c r="AK279"/>
  <c r="AK280"/>
  <c r="AK281"/>
  <c r="AK282"/>
  <c r="AK283"/>
  <c r="AK284"/>
  <c r="AK285"/>
  <c r="AK286"/>
  <c r="AK287"/>
  <c r="AK288"/>
  <c r="AK289"/>
  <c r="AK290"/>
  <c r="AK291"/>
  <c r="AK292"/>
  <c r="AK293"/>
  <c r="AK294"/>
  <c r="AK295"/>
  <c r="AK296"/>
  <c r="AK297"/>
  <c r="AK298"/>
  <c r="AK299"/>
  <c r="AK300"/>
  <c r="AK301"/>
  <c r="AK302"/>
  <c r="AK303"/>
  <c r="AK304"/>
  <c r="AK305"/>
  <c r="AK306"/>
  <c r="AK307"/>
  <c r="AK308"/>
  <c r="AK309"/>
  <c r="AK310"/>
  <c r="AK311"/>
  <c r="AK312"/>
  <c r="AK313"/>
  <c r="AK314"/>
  <c r="AK315"/>
  <c r="AK316"/>
  <c r="AK317"/>
  <c r="AK318"/>
  <c r="AK319"/>
  <c r="AK320"/>
  <c r="AK321"/>
  <c r="AK322"/>
  <c r="AK323"/>
  <c r="AK324"/>
  <c r="AK325"/>
  <c r="AK326"/>
  <c r="AK327"/>
  <c r="AK328"/>
  <c r="AK329"/>
  <c r="AK330"/>
  <c r="AK331"/>
  <c r="AK332"/>
  <c r="AK333"/>
  <c r="AK334"/>
  <c r="AK335"/>
  <c r="AK336"/>
  <c r="AK337"/>
  <c r="AK338"/>
  <c r="AK339"/>
  <c r="AK340"/>
  <c r="AK341"/>
  <c r="AK342"/>
  <c r="AK343"/>
  <c r="AK344"/>
  <c r="AK345"/>
  <c r="AK346"/>
  <c r="AK347"/>
  <c r="AK348"/>
  <c r="AK349"/>
  <c r="AK350"/>
  <c r="AK351"/>
  <c r="AK352"/>
  <c r="AK353"/>
  <c r="AK354"/>
  <c r="AK355"/>
  <c r="AK356"/>
  <c r="AK357"/>
  <c r="AK358"/>
  <c r="AK359"/>
  <c r="AK360"/>
  <c r="AK361"/>
  <c r="AK362"/>
  <c r="AK363"/>
  <c r="AK364"/>
  <c r="AK365"/>
  <c r="AK366"/>
  <c r="AK367"/>
  <c r="AK368"/>
  <c r="AK369"/>
  <c r="AK370"/>
  <c r="AK371"/>
  <c r="AK372"/>
  <c r="AK373"/>
  <c r="AK374"/>
  <c r="AK375"/>
  <c r="AK376"/>
  <c r="AK377"/>
  <c r="AK378"/>
  <c r="AK379"/>
  <c r="AK380"/>
  <c r="AK381"/>
  <c r="AK382"/>
  <c r="AK383"/>
  <c r="AK384"/>
  <c r="AK385"/>
  <c r="AK386"/>
  <c r="AK387"/>
  <c r="AK388"/>
  <c r="AK389"/>
  <c r="AK390"/>
  <c r="AK391"/>
  <c r="AK392"/>
  <c r="AK393"/>
  <c r="AK394"/>
  <c r="AK395"/>
  <c r="AK396"/>
  <c r="AK397"/>
  <c r="AK398"/>
  <c r="AK399"/>
  <c r="AK400"/>
  <c r="AK401"/>
  <c r="AK402"/>
  <c r="AK403"/>
  <c r="AK404"/>
  <c r="AK405"/>
  <c r="AK406"/>
  <c r="AK407"/>
  <c r="AK408"/>
  <c r="AK409"/>
  <c r="AK410"/>
  <c r="AK411"/>
  <c r="AK412"/>
  <c r="AK413"/>
  <c r="AK414"/>
  <c r="AK415"/>
  <c r="AK416"/>
  <c r="AK417"/>
  <c r="AK418"/>
  <c r="AK419"/>
  <c r="AK420"/>
  <c r="AK421"/>
  <c r="AK422"/>
  <c r="AK423"/>
  <c r="AK424"/>
  <c r="AK425"/>
  <c r="AK426"/>
  <c r="AK427"/>
  <c r="AK428"/>
  <c r="AK429"/>
  <c r="AK430"/>
  <c r="AK431"/>
  <c r="AK432"/>
  <c r="AK433"/>
  <c r="AK434"/>
  <c r="AK435"/>
  <c r="AK436"/>
  <c r="AK437"/>
  <c r="AK438"/>
  <c r="AK439"/>
  <c r="AK440"/>
  <c r="AK441"/>
  <c r="AK442"/>
  <c r="AK443"/>
  <c r="AK444"/>
  <c r="AK445"/>
  <c r="AK446"/>
  <c r="AK447"/>
  <c r="AK448"/>
  <c r="AK449"/>
  <c r="AK450"/>
  <c r="AK451"/>
  <c r="AK452"/>
  <c r="AK453"/>
  <c r="AK454"/>
  <c r="AK455"/>
  <c r="AK456"/>
  <c r="AK457"/>
  <c r="AK458"/>
  <c r="AK459"/>
  <c r="AK460"/>
  <c r="AK461"/>
  <c r="AK462"/>
  <c r="AK463"/>
  <c r="AK464"/>
  <c r="AK465"/>
  <c r="AK466"/>
  <c r="AK467"/>
  <c r="AK468"/>
  <c r="AK469"/>
  <c r="AK470"/>
  <c r="AK471"/>
  <c r="AK472"/>
  <c r="AK473"/>
  <c r="AK474"/>
  <c r="AK475"/>
  <c r="AK476"/>
  <c r="AK477"/>
  <c r="AK478"/>
  <c r="AK479"/>
  <c r="AK480"/>
  <c r="AK481"/>
  <c r="AK482"/>
  <c r="AK483"/>
  <c r="AK484"/>
  <c r="AK485"/>
  <c r="AK486"/>
  <c r="AK487"/>
  <c r="AK488"/>
  <c r="AK489"/>
  <c r="AK490"/>
  <c r="AK491"/>
  <c r="AK492"/>
  <c r="AK493"/>
  <c r="AK494"/>
  <c r="AK495"/>
  <c r="AK496"/>
  <c r="AK497"/>
  <c r="AK498"/>
  <c r="AK499"/>
  <c r="AK500"/>
  <c r="AK501"/>
  <c r="AK502"/>
  <c r="AK503"/>
  <c r="AK504"/>
  <c r="AK505"/>
  <c r="AK506"/>
  <c r="AK507"/>
  <c r="AK508"/>
  <c r="AK509"/>
  <c r="AK510"/>
  <c r="AK511"/>
  <c r="AK512"/>
  <c r="AK513"/>
  <c r="AK514"/>
  <c r="AK515"/>
  <c r="AK516"/>
  <c r="AK517"/>
  <c r="AK518"/>
  <c r="AK519"/>
  <c r="AK520"/>
  <c r="AK521"/>
  <c r="AK522"/>
  <c r="AK523"/>
  <c r="AK524"/>
  <c r="AK525"/>
  <c r="AK526"/>
  <c r="AK527"/>
  <c r="AK528"/>
  <c r="AK529"/>
  <c r="AK530"/>
  <c r="AK531"/>
  <c r="AK532"/>
  <c r="AK533"/>
  <c r="AK534"/>
  <c r="AK535"/>
  <c r="AK536"/>
  <c r="AK537"/>
  <c r="AK538"/>
  <c r="AK539"/>
  <c r="AK540"/>
  <c r="AK541"/>
  <c r="AK542"/>
  <c r="AK543"/>
  <c r="AK544"/>
  <c r="AK545"/>
  <c r="AK546"/>
  <c r="AK547"/>
  <c r="AK548"/>
  <c r="AK549"/>
  <c r="AK550"/>
  <c r="AK551"/>
  <c r="AK552"/>
  <c r="AK553"/>
  <c r="AK554"/>
  <c r="AK555"/>
  <c r="AK556"/>
  <c r="AK557"/>
  <c r="AK558"/>
  <c r="AK559"/>
  <c r="AK560"/>
  <c r="AK561"/>
  <c r="AK562"/>
  <c r="AK563"/>
  <c r="AK564"/>
  <c r="AK565"/>
  <c r="AK566"/>
  <c r="AK567"/>
  <c r="AK568"/>
  <c r="AK569"/>
  <c r="AK570"/>
  <c r="AK571"/>
  <c r="AK572"/>
  <c r="AK573"/>
  <c r="AK574"/>
  <c r="AK575"/>
  <c r="AK576"/>
  <c r="AK577"/>
  <c r="AK578"/>
  <c r="AK579"/>
  <c r="AK580"/>
  <c r="AK581"/>
  <c r="AK582"/>
  <c r="AK583"/>
  <c r="AK584"/>
  <c r="AK585"/>
  <c r="AK586"/>
  <c r="AK587"/>
  <c r="AK588"/>
  <c r="AK589"/>
  <c r="AK590"/>
  <c r="AK591"/>
  <c r="AK592"/>
  <c r="AK593"/>
  <c r="AK594"/>
  <c r="AK595"/>
  <c r="AK596"/>
  <c r="AK597"/>
  <c r="AK598"/>
  <c r="AK599"/>
  <c r="AK600"/>
  <c r="AK601"/>
  <c r="AK602"/>
  <c r="AK603"/>
  <c r="AK604"/>
  <c r="AK605"/>
  <c r="AK606"/>
  <c r="AK607"/>
  <c r="AK608"/>
  <c r="AK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2"/>
  <c r="E29" i="11" l="1"/>
  <c r="C17"/>
  <c r="L44" i="1"/>
  <c r="M44"/>
  <c r="N44"/>
  <c r="O44"/>
  <c r="P44"/>
  <c r="Q44"/>
  <c r="R44"/>
  <c r="S44"/>
  <c r="AA44"/>
  <c r="AB44"/>
  <c r="AC44"/>
  <c r="AD45" s="1"/>
  <c r="AE44"/>
  <c r="AF44"/>
  <c r="AG44"/>
  <c r="AI44"/>
  <c r="AJ44"/>
  <c r="L45"/>
  <c r="M45"/>
  <c r="N45"/>
  <c r="O45"/>
  <c r="P45"/>
  <c r="Q45"/>
  <c r="R45"/>
  <c r="S45"/>
  <c r="W45"/>
  <c r="AA45"/>
  <c r="AB45"/>
  <c r="AC45"/>
  <c r="AD46" s="1"/>
  <c r="AE45"/>
  <c r="AF45"/>
  <c r="AG45"/>
  <c r="AI45"/>
  <c r="AJ45"/>
  <c r="L46"/>
  <c r="M46"/>
  <c r="N46"/>
  <c r="O46"/>
  <c r="P46"/>
  <c r="Q46"/>
  <c r="R46"/>
  <c r="S46"/>
  <c r="W46"/>
  <c r="W47" s="1"/>
  <c r="W48" s="1"/>
  <c r="AA46"/>
  <c r="AB46"/>
  <c r="AC46"/>
  <c r="AD47" s="1"/>
  <c r="AE46"/>
  <c r="AF46"/>
  <c r="AG46"/>
  <c r="AI46"/>
  <c r="AJ46"/>
  <c r="L47"/>
  <c r="M47"/>
  <c r="N47"/>
  <c r="O47"/>
  <c r="P47"/>
  <c r="Q47"/>
  <c r="R47"/>
  <c r="S47"/>
  <c r="AA47"/>
  <c r="AB47"/>
  <c r="AC47"/>
  <c r="AD48" s="1"/>
  <c r="AE47"/>
  <c r="AF47"/>
  <c r="AG47"/>
  <c r="AI47"/>
  <c r="AJ47"/>
  <c r="L48"/>
  <c r="M48"/>
  <c r="N48"/>
  <c r="O48"/>
  <c r="P48"/>
  <c r="Q48"/>
  <c r="R48"/>
  <c r="S48"/>
  <c r="AA48"/>
  <c r="AB48"/>
  <c r="AC48"/>
  <c r="AD49" s="1"/>
  <c r="AE48"/>
  <c r="AF48"/>
  <c r="AG48"/>
  <c r="AI48"/>
  <c r="AJ48"/>
  <c r="L49"/>
  <c r="M49"/>
  <c r="N49"/>
  <c r="O49"/>
  <c r="P49"/>
  <c r="Q49"/>
  <c r="R49"/>
  <c r="S49"/>
  <c r="W49"/>
  <c r="AA49"/>
  <c r="AB49"/>
  <c r="AC49"/>
  <c r="AD50" s="1"/>
  <c r="AE49"/>
  <c r="AF49"/>
  <c r="AG49"/>
  <c r="AI49"/>
  <c r="AJ49"/>
  <c r="L50"/>
  <c r="M50"/>
  <c r="N50"/>
  <c r="O50"/>
  <c r="P50"/>
  <c r="Q50"/>
  <c r="R50"/>
  <c r="S50"/>
  <c r="W50"/>
  <c r="W51" s="1"/>
  <c r="W52" s="1"/>
  <c r="W53" s="1"/>
  <c r="W54" s="1"/>
  <c r="W55" s="1"/>
  <c r="W56" s="1"/>
  <c r="W57" s="1"/>
  <c r="W58" s="1"/>
  <c r="W59" s="1"/>
  <c r="W60" s="1"/>
  <c r="W61" s="1"/>
  <c r="W62" s="1"/>
  <c r="W63" s="1"/>
  <c r="W64" s="1"/>
  <c r="W65" s="1"/>
  <c r="W66" s="1"/>
  <c r="W67" s="1"/>
  <c r="AA50"/>
  <c r="AB50"/>
  <c r="AC50"/>
  <c r="AD51" s="1"/>
  <c r="AE50"/>
  <c r="AF50"/>
  <c r="AG50"/>
  <c r="AI50"/>
  <c r="AJ50"/>
  <c r="L51"/>
  <c r="M51"/>
  <c r="N51"/>
  <c r="O51"/>
  <c r="P51"/>
  <c r="Q51"/>
  <c r="R51"/>
  <c r="S51"/>
  <c r="AA51"/>
  <c r="AB51"/>
  <c r="AC51"/>
  <c r="AD52" s="1"/>
  <c r="AE51"/>
  <c r="AF51"/>
  <c r="AG51"/>
  <c r="AI51"/>
  <c r="AJ51"/>
  <c r="L52"/>
  <c r="M52"/>
  <c r="N52"/>
  <c r="O52"/>
  <c r="P52"/>
  <c r="Q52"/>
  <c r="R52"/>
  <c r="S52"/>
  <c r="AA52"/>
  <c r="AB52"/>
  <c r="AC52"/>
  <c r="AD53" s="1"/>
  <c r="AE52"/>
  <c r="AF52"/>
  <c r="AG52"/>
  <c r="AI52"/>
  <c r="AJ52"/>
  <c r="L53"/>
  <c r="M53"/>
  <c r="N53"/>
  <c r="O53"/>
  <c r="P53"/>
  <c r="Q53"/>
  <c r="R53"/>
  <c r="S53"/>
  <c r="AA53"/>
  <c r="AB53"/>
  <c r="AC53"/>
  <c r="AD54" s="1"/>
  <c r="AE53"/>
  <c r="AF53"/>
  <c r="AG53"/>
  <c r="AI53"/>
  <c r="AJ53"/>
  <c r="L54"/>
  <c r="M54"/>
  <c r="N54"/>
  <c r="O54"/>
  <c r="P54"/>
  <c r="Q54"/>
  <c r="R54"/>
  <c r="S54"/>
  <c r="AA54"/>
  <c r="AB54"/>
  <c r="AC54"/>
  <c r="AD55" s="1"/>
  <c r="AE54"/>
  <c r="AF54"/>
  <c r="AG54"/>
  <c r="AI54"/>
  <c r="AJ54"/>
  <c r="L55"/>
  <c r="M55"/>
  <c r="N55"/>
  <c r="O55"/>
  <c r="P55"/>
  <c r="Q55"/>
  <c r="R55"/>
  <c r="S55"/>
  <c r="AA55"/>
  <c r="AB55"/>
  <c r="AC55"/>
  <c r="AD56" s="1"/>
  <c r="AE55"/>
  <c r="AF55"/>
  <c r="AG55"/>
  <c r="AI55"/>
  <c r="AJ55"/>
  <c r="L56"/>
  <c r="M56"/>
  <c r="N56"/>
  <c r="O56"/>
  <c r="P56"/>
  <c r="Q56"/>
  <c r="R56"/>
  <c r="S56"/>
  <c r="AA56"/>
  <c r="AB56"/>
  <c r="AC56"/>
  <c r="AD57" s="1"/>
  <c r="AE56"/>
  <c r="AF56"/>
  <c r="AG56"/>
  <c r="AI56"/>
  <c r="AJ56"/>
  <c r="L57"/>
  <c r="M57"/>
  <c r="N57"/>
  <c r="O57"/>
  <c r="P57"/>
  <c r="Q57"/>
  <c r="R57"/>
  <c r="S57"/>
  <c r="AA57"/>
  <c r="AB57"/>
  <c r="AC57"/>
  <c r="AD58" s="1"/>
  <c r="AE57"/>
  <c r="AF57"/>
  <c r="AG57"/>
  <c r="AI57"/>
  <c r="AJ57"/>
  <c r="L58"/>
  <c r="M58"/>
  <c r="N58"/>
  <c r="O58"/>
  <c r="P58"/>
  <c r="Q58"/>
  <c r="R58"/>
  <c r="S58"/>
  <c r="AA58"/>
  <c r="AB58"/>
  <c r="AC58"/>
  <c r="AD59" s="1"/>
  <c r="AE58"/>
  <c r="AF58"/>
  <c r="AG58"/>
  <c r="AI58"/>
  <c r="AJ58"/>
  <c r="L59"/>
  <c r="M59"/>
  <c r="N59"/>
  <c r="O59"/>
  <c r="P59"/>
  <c r="Q59"/>
  <c r="R59"/>
  <c r="S59"/>
  <c r="AA59"/>
  <c r="AB59"/>
  <c r="AC59"/>
  <c r="AD60" s="1"/>
  <c r="AE59"/>
  <c r="AF59"/>
  <c r="AG59"/>
  <c r="AI59"/>
  <c r="AJ59"/>
  <c r="L60"/>
  <c r="M60"/>
  <c r="N60"/>
  <c r="O60"/>
  <c r="P60"/>
  <c r="Q60"/>
  <c r="R60"/>
  <c r="S60"/>
  <c r="AA60"/>
  <c r="AB60"/>
  <c r="AC60"/>
  <c r="AD61" s="1"/>
  <c r="AE60"/>
  <c r="AF60"/>
  <c r="AG60"/>
  <c r="AI60"/>
  <c r="AJ60"/>
  <c r="L61"/>
  <c r="M61"/>
  <c r="N61"/>
  <c r="O61"/>
  <c r="P61"/>
  <c r="Q61"/>
  <c r="R61"/>
  <c r="S61"/>
  <c r="AA61"/>
  <c r="AB61"/>
  <c r="AC61"/>
  <c r="AD62" s="1"/>
  <c r="AE61"/>
  <c r="AF61"/>
  <c r="AG61"/>
  <c r="AI61"/>
  <c r="AJ61"/>
  <c r="L62"/>
  <c r="M62"/>
  <c r="N62"/>
  <c r="O62"/>
  <c r="P62"/>
  <c r="Q62"/>
  <c r="R62"/>
  <c r="S62"/>
  <c r="AA62"/>
  <c r="AB62"/>
  <c r="AC62"/>
  <c r="AD63" s="1"/>
  <c r="AE62"/>
  <c r="AF62"/>
  <c r="AG62"/>
  <c r="AI62"/>
  <c r="AJ62"/>
  <c r="L63"/>
  <c r="M63"/>
  <c r="N63"/>
  <c r="O63"/>
  <c r="P63"/>
  <c r="Q63"/>
  <c r="R63"/>
  <c r="S63"/>
  <c r="AA63"/>
  <c r="AB63"/>
  <c r="AC63"/>
  <c r="AD64" s="1"/>
  <c r="AE63"/>
  <c r="AF63"/>
  <c r="AG63"/>
  <c r="AI63"/>
  <c r="AJ63"/>
  <c r="L64"/>
  <c r="M64"/>
  <c r="N64"/>
  <c r="O64"/>
  <c r="P64"/>
  <c r="Q64"/>
  <c r="R64"/>
  <c r="S64"/>
  <c r="AA64"/>
  <c r="AB64"/>
  <c r="AC64"/>
  <c r="AD65" s="1"/>
  <c r="AE64"/>
  <c r="AF64"/>
  <c r="AG64"/>
  <c r="AI64"/>
  <c r="AJ64"/>
  <c r="L65"/>
  <c r="M65"/>
  <c r="N65"/>
  <c r="O65"/>
  <c r="P65"/>
  <c r="Q65"/>
  <c r="R65"/>
  <c r="S65"/>
  <c r="AA65"/>
  <c r="AB65"/>
  <c r="AC65"/>
  <c r="AD66" s="1"/>
  <c r="AE65"/>
  <c r="AF65"/>
  <c r="AG65"/>
  <c r="AI65"/>
  <c r="AJ65"/>
  <c r="L66"/>
  <c r="M66"/>
  <c r="N66"/>
  <c r="O66"/>
  <c r="P66"/>
  <c r="Q66"/>
  <c r="R66"/>
  <c r="S66"/>
  <c r="AA66"/>
  <c r="AB66"/>
  <c r="AC66"/>
  <c r="AD67" s="1"/>
  <c r="AE66"/>
  <c r="AF66"/>
  <c r="AG66"/>
  <c r="AI66"/>
  <c r="AJ66"/>
  <c r="L67"/>
  <c r="M67"/>
  <c r="N67"/>
  <c r="O67"/>
  <c r="P67"/>
  <c r="Q67"/>
  <c r="R67"/>
  <c r="S67"/>
  <c r="AA67"/>
  <c r="AB67"/>
  <c r="AC67"/>
  <c r="AD68" s="1"/>
  <c r="AE67"/>
  <c r="AF67"/>
  <c r="AG67"/>
  <c r="AI67"/>
  <c r="AJ67"/>
  <c r="L68"/>
  <c r="M68"/>
  <c r="N68"/>
  <c r="O68"/>
  <c r="P68"/>
  <c r="Q68"/>
  <c r="R68"/>
  <c r="S68"/>
  <c r="W68"/>
  <c r="AA68"/>
  <c r="AB68"/>
  <c r="AC68"/>
  <c r="AD69" s="1"/>
  <c r="AE68"/>
  <c r="AF68"/>
  <c r="AG68"/>
  <c r="AI68"/>
  <c r="AJ68"/>
  <c r="L69"/>
  <c r="M69"/>
  <c r="N69"/>
  <c r="O69"/>
  <c r="P69"/>
  <c r="Q69"/>
  <c r="R69"/>
  <c r="S69"/>
  <c r="W69"/>
  <c r="AA69"/>
  <c r="AB69"/>
  <c r="AC69"/>
  <c r="AD70" s="1"/>
  <c r="AE69"/>
  <c r="AF69"/>
  <c r="AG69"/>
  <c r="AI69"/>
  <c r="AJ69"/>
  <c r="L70"/>
  <c r="M70"/>
  <c r="N70"/>
  <c r="O70"/>
  <c r="P70"/>
  <c r="Q70"/>
  <c r="R70"/>
  <c r="S70"/>
  <c r="W70"/>
  <c r="AA70"/>
  <c r="AB70"/>
  <c r="AC70"/>
  <c r="AD71" s="1"/>
  <c r="AE70"/>
  <c r="AF70"/>
  <c r="AG70"/>
  <c r="AI70"/>
  <c r="AJ70"/>
  <c r="L71"/>
  <c r="M71"/>
  <c r="N71"/>
  <c r="O71"/>
  <c r="P71"/>
  <c r="Q71"/>
  <c r="R71"/>
  <c r="S71"/>
  <c r="W71"/>
  <c r="W72" s="1"/>
  <c r="AA71"/>
  <c r="AB71"/>
  <c r="AC71"/>
  <c r="AD72" s="1"/>
  <c r="AE71"/>
  <c r="AF71"/>
  <c r="AG71"/>
  <c r="AI71"/>
  <c r="AJ71"/>
  <c r="L72"/>
  <c r="M72"/>
  <c r="N72"/>
  <c r="O72"/>
  <c r="P72"/>
  <c r="Q72"/>
  <c r="R72"/>
  <c r="S72"/>
  <c r="AA72"/>
  <c r="AB72"/>
  <c r="AC72"/>
  <c r="AD73" s="1"/>
  <c r="AE72"/>
  <c r="AF72"/>
  <c r="AG72"/>
  <c r="AI72"/>
  <c r="AJ72"/>
  <c r="L73"/>
  <c r="M73"/>
  <c r="N73"/>
  <c r="O73"/>
  <c r="P73"/>
  <c r="Q73"/>
  <c r="R73"/>
  <c r="S73"/>
  <c r="W73"/>
  <c r="AA73"/>
  <c r="AB73"/>
  <c r="AC73"/>
  <c r="AD74" s="1"/>
  <c r="AE73"/>
  <c r="AF73"/>
  <c r="AG73"/>
  <c r="AI73"/>
  <c r="AJ73"/>
  <c r="L74"/>
  <c r="M74"/>
  <c r="N74"/>
  <c r="O74"/>
  <c r="P74"/>
  <c r="Q74"/>
  <c r="R74"/>
  <c r="S74"/>
  <c r="W74"/>
  <c r="AA74"/>
  <c r="AB74"/>
  <c r="AC74"/>
  <c r="AD75" s="1"/>
  <c r="AE74"/>
  <c r="AF74"/>
  <c r="AG74"/>
  <c r="AI74"/>
  <c r="AJ74"/>
  <c r="L75"/>
  <c r="M75"/>
  <c r="N75"/>
  <c r="O75"/>
  <c r="P75"/>
  <c r="Q75"/>
  <c r="R75"/>
  <c r="S75"/>
  <c r="W75"/>
  <c r="AA75"/>
  <c r="AB75"/>
  <c r="AC75"/>
  <c r="AD76" s="1"/>
  <c r="AE75"/>
  <c r="AF75"/>
  <c r="AG75"/>
  <c r="AI75"/>
  <c r="AJ75"/>
  <c r="L76"/>
  <c r="M76"/>
  <c r="N76"/>
  <c r="O76"/>
  <c r="P76"/>
  <c r="Q76"/>
  <c r="R76"/>
  <c r="S76"/>
  <c r="W76"/>
  <c r="W77" s="1"/>
  <c r="W78" s="1"/>
  <c r="W79" s="1"/>
  <c r="W80" s="1"/>
  <c r="W81" s="1"/>
  <c r="W82" s="1"/>
  <c r="AA76"/>
  <c r="AB76"/>
  <c r="AC76"/>
  <c r="AD77" s="1"/>
  <c r="AE76"/>
  <c r="AF76"/>
  <c r="AG76"/>
  <c r="AI76"/>
  <c r="AJ76"/>
  <c r="L77"/>
  <c r="M77"/>
  <c r="N77"/>
  <c r="O77"/>
  <c r="P77"/>
  <c r="Q77"/>
  <c r="R77"/>
  <c r="S77"/>
  <c r="AA77"/>
  <c r="AB77"/>
  <c r="AC77"/>
  <c r="AD78" s="1"/>
  <c r="AE77"/>
  <c r="AF77"/>
  <c r="AG77"/>
  <c r="AI77"/>
  <c r="AJ77"/>
  <c r="L78"/>
  <c r="M78"/>
  <c r="N78"/>
  <c r="O78"/>
  <c r="P78"/>
  <c r="Q78"/>
  <c r="R78"/>
  <c r="S78"/>
  <c r="AA78"/>
  <c r="AB78"/>
  <c r="AC78"/>
  <c r="AD79" s="1"/>
  <c r="AE78"/>
  <c r="AF78"/>
  <c r="AG78"/>
  <c r="AI78"/>
  <c r="AJ78"/>
  <c r="L79"/>
  <c r="M79"/>
  <c r="N79"/>
  <c r="O79"/>
  <c r="P79"/>
  <c r="Q79"/>
  <c r="R79"/>
  <c r="S79"/>
  <c r="AA79"/>
  <c r="AB79"/>
  <c r="AC79"/>
  <c r="AD80" s="1"/>
  <c r="AE79"/>
  <c r="AF79"/>
  <c r="AG79"/>
  <c r="AI79"/>
  <c r="AJ79"/>
  <c r="L80"/>
  <c r="M80"/>
  <c r="N80"/>
  <c r="O80"/>
  <c r="P80"/>
  <c r="Q80"/>
  <c r="R80"/>
  <c r="S80"/>
  <c r="AA80"/>
  <c r="AB80"/>
  <c r="AC80"/>
  <c r="AD81" s="1"/>
  <c r="AE80"/>
  <c r="AF80"/>
  <c r="AG80"/>
  <c r="AI80"/>
  <c r="AJ80"/>
  <c r="L81"/>
  <c r="M81"/>
  <c r="N81"/>
  <c r="O81"/>
  <c r="P81"/>
  <c r="Q81"/>
  <c r="R81"/>
  <c r="S81"/>
  <c r="AA81"/>
  <c r="AB81"/>
  <c r="AC81"/>
  <c r="AD82" s="1"/>
  <c r="AE81"/>
  <c r="AF81"/>
  <c r="AG81"/>
  <c r="AI81"/>
  <c r="AJ81"/>
  <c r="L82"/>
  <c r="M82"/>
  <c r="N82"/>
  <c r="O82"/>
  <c r="P82"/>
  <c r="Q82"/>
  <c r="R82"/>
  <c r="S82"/>
  <c r="AA82"/>
  <c r="AB82"/>
  <c r="AC82"/>
  <c r="AD83" s="1"/>
  <c r="AE82"/>
  <c r="AF82"/>
  <c r="AG82"/>
  <c r="AI82"/>
  <c r="AJ82"/>
  <c r="L83"/>
  <c r="M83"/>
  <c r="N83"/>
  <c r="O83"/>
  <c r="P83"/>
  <c r="Q83"/>
  <c r="R83"/>
  <c r="S83"/>
  <c r="W83"/>
  <c r="AA83"/>
  <c r="AB83"/>
  <c r="AC83"/>
  <c r="AD84" s="1"/>
  <c r="AE83"/>
  <c r="AF83"/>
  <c r="AG83"/>
  <c r="AI83"/>
  <c r="AJ83"/>
  <c r="L84"/>
  <c r="M84"/>
  <c r="N84"/>
  <c r="O84"/>
  <c r="P84"/>
  <c r="Q84"/>
  <c r="R84"/>
  <c r="S84"/>
  <c r="W84"/>
  <c r="W85" s="1"/>
  <c r="AA84"/>
  <c r="AB84"/>
  <c r="AC84"/>
  <c r="AD85" s="1"/>
  <c r="AE84"/>
  <c r="AF84"/>
  <c r="AG84"/>
  <c r="AI84"/>
  <c r="AJ84"/>
  <c r="L85"/>
  <c r="M85"/>
  <c r="N85"/>
  <c r="O85"/>
  <c r="P85"/>
  <c r="Q85"/>
  <c r="R85"/>
  <c r="S85"/>
  <c r="AA85"/>
  <c r="AB85"/>
  <c r="AC85"/>
  <c r="AD86" s="1"/>
  <c r="AE85"/>
  <c r="AF85"/>
  <c r="AG85"/>
  <c r="AI85"/>
  <c r="AJ85"/>
  <c r="L86"/>
  <c r="M86"/>
  <c r="N86"/>
  <c r="O86"/>
  <c r="P86"/>
  <c r="Q86"/>
  <c r="R86"/>
  <c r="S86"/>
  <c r="W86"/>
  <c r="AA86"/>
  <c r="AB86"/>
  <c r="AC86"/>
  <c r="AD87" s="1"/>
  <c r="AE86"/>
  <c r="AF86"/>
  <c r="AG86"/>
  <c r="AI86"/>
  <c r="AJ86"/>
  <c r="L87"/>
  <c r="M87"/>
  <c r="N87"/>
  <c r="O87"/>
  <c r="P87"/>
  <c r="Q87"/>
  <c r="R87"/>
  <c r="S87"/>
  <c r="W87"/>
  <c r="W88" s="1"/>
  <c r="W89" s="1"/>
  <c r="W90" s="1"/>
  <c r="W91" s="1"/>
  <c r="AA87"/>
  <c r="AB87"/>
  <c r="AC87"/>
  <c r="AD88" s="1"/>
  <c r="AE87"/>
  <c r="AF87"/>
  <c r="AG87"/>
  <c r="AI87"/>
  <c r="AJ87"/>
  <c r="L88"/>
  <c r="M88"/>
  <c r="N88"/>
  <c r="O88"/>
  <c r="P88"/>
  <c r="Q88"/>
  <c r="R88"/>
  <c r="S88"/>
  <c r="AA88"/>
  <c r="AB88"/>
  <c r="AC88"/>
  <c r="AD89" s="1"/>
  <c r="AE88"/>
  <c r="AF88"/>
  <c r="AG88"/>
  <c r="AI88"/>
  <c r="AJ88"/>
  <c r="L89"/>
  <c r="M89"/>
  <c r="N89"/>
  <c r="O89"/>
  <c r="P89"/>
  <c r="Q89"/>
  <c r="R89"/>
  <c r="S89"/>
  <c r="AA89"/>
  <c r="AB89"/>
  <c r="AC89"/>
  <c r="AD90" s="1"/>
  <c r="AE89"/>
  <c r="AF89"/>
  <c r="AG89"/>
  <c r="AI89"/>
  <c r="AJ89"/>
  <c r="L90"/>
  <c r="M90"/>
  <c r="N90"/>
  <c r="O90"/>
  <c r="P90"/>
  <c r="Q90"/>
  <c r="R90"/>
  <c r="S90"/>
  <c r="AA90"/>
  <c r="AB90"/>
  <c r="AC90"/>
  <c r="AD91" s="1"/>
  <c r="AE90"/>
  <c r="AF90"/>
  <c r="AG90"/>
  <c r="AI90"/>
  <c r="AJ90"/>
  <c r="L91"/>
  <c r="M91"/>
  <c r="N91"/>
  <c r="O91"/>
  <c r="P91"/>
  <c r="Q91"/>
  <c r="R91"/>
  <c r="S91"/>
  <c r="AA91"/>
  <c r="AB91"/>
  <c r="AC91"/>
  <c r="AD92" s="1"/>
  <c r="AE91"/>
  <c r="AF91"/>
  <c r="AG91"/>
  <c r="AI91"/>
  <c r="AJ91"/>
  <c r="L92"/>
  <c r="M92"/>
  <c r="N92"/>
  <c r="O92"/>
  <c r="P92"/>
  <c r="Q92"/>
  <c r="R92"/>
  <c r="S92"/>
  <c r="W92"/>
  <c r="AA92"/>
  <c r="AB92"/>
  <c r="AC92"/>
  <c r="AD93" s="1"/>
  <c r="AE92"/>
  <c r="AF92"/>
  <c r="AG92"/>
  <c r="AI92"/>
  <c r="AJ92"/>
  <c r="L93"/>
  <c r="M93"/>
  <c r="N93"/>
  <c r="O93"/>
  <c r="P93"/>
  <c r="Q93"/>
  <c r="R93"/>
  <c r="S93"/>
  <c r="W93"/>
  <c r="W94" s="1"/>
  <c r="AA93"/>
  <c r="AB93"/>
  <c r="AC93"/>
  <c r="AD94" s="1"/>
  <c r="AE93"/>
  <c r="AF93"/>
  <c r="AG93"/>
  <c r="AI93"/>
  <c r="AJ93"/>
  <c r="L94"/>
  <c r="M94"/>
  <c r="N94"/>
  <c r="O94"/>
  <c r="P94"/>
  <c r="Q94"/>
  <c r="R94"/>
  <c r="S94"/>
  <c r="AA94"/>
  <c r="AB94"/>
  <c r="AC94"/>
  <c r="AD95" s="1"/>
  <c r="AE94"/>
  <c r="AF94"/>
  <c r="AG94"/>
  <c r="AI94"/>
  <c r="AJ94"/>
  <c r="L95"/>
  <c r="M95"/>
  <c r="N95"/>
  <c r="O95"/>
  <c r="P95"/>
  <c r="Q95"/>
  <c r="R95"/>
  <c r="S95"/>
  <c r="W95"/>
  <c r="AA95"/>
  <c r="AB95"/>
  <c r="AC95"/>
  <c r="AD96" s="1"/>
  <c r="AE95"/>
  <c r="AF95"/>
  <c r="AG95"/>
  <c r="AI95"/>
  <c r="AJ95"/>
  <c r="L96"/>
  <c r="M96"/>
  <c r="N96"/>
  <c r="O96"/>
  <c r="P96"/>
  <c r="Q96"/>
  <c r="R96"/>
  <c r="S96"/>
  <c r="W96"/>
  <c r="W97" s="1"/>
  <c r="W98" s="1"/>
  <c r="AA96"/>
  <c r="AB96"/>
  <c r="AC96"/>
  <c r="AD97" s="1"/>
  <c r="AE96"/>
  <c r="AF96"/>
  <c r="AG96"/>
  <c r="AI96"/>
  <c r="AJ96"/>
  <c r="L97"/>
  <c r="M97"/>
  <c r="N97"/>
  <c r="O97"/>
  <c r="P97"/>
  <c r="Q97"/>
  <c r="R97"/>
  <c r="S97"/>
  <c r="AA97"/>
  <c r="AB97"/>
  <c r="AC97"/>
  <c r="AD98" s="1"/>
  <c r="AE97"/>
  <c r="AF97"/>
  <c r="AG97"/>
  <c r="AI97"/>
  <c r="AJ97"/>
  <c r="L98"/>
  <c r="M98"/>
  <c r="N98"/>
  <c r="O98"/>
  <c r="P98"/>
  <c r="Q98"/>
  <c r="R98"/>
  <c r="S98"/>
  <c r="AA98"/>
  <c r="AB98"/>
  <c r="AC98"/>
  <c r="AD99" s="1"/>
  <c r="AE98"/>
  <c r="AF98"/>
  <c r="AG98"/>
  <c r="AI98"/>
  <c r="AJ98"/>
  <c r="L99"/>
  <c r="M99"/>
  <c r="N99"/>
  <c r="O99"/>
  <c r="P99"/>
  <c r="Q99"/>
  <c r="R99"/>
  <c r="S99"/>
  <c r="W99"/>
  <c r="AA99"/>
  <c r="AB99"/>
  <c r="AC99"/>
  <c r="AD100" s="1"/>
  <c r="AE99"/>
  <c r="AF99"/>
  <c r="AG99"/>
  <c r="AI99"/>
  <c r="AJ99"/>
  <c r="L100"/>
  <c r="M100"/>
  <c r="N100"/>
  <c r="O100"/>
  <c r="P100"/>
  <c r="Q100"/>
  <c r="R100"/>
  <c r="S100"/>
  <c r="W100"/>
  <c r="W101" s="1"/>
  <c r="W102" s="1"/>
  <c r="W103" s="1"/>
  <c r="AA100"/>
  <c r="AB100"/>
  <c r="AC100"/>
  <c r="AD101" s="1"/>
  <c r="AE100"/>
  <c r="AF100"/>
  <c r="AG100"/>
  <c r="AI100"/>
  <c r="AJ100"/>
  <c r="L101"/>
  <c r="M101"/>
  <c r="N101"/>
  <c r="O101"/>
  <c r="P101"/>
  <c r="Q101"/>
  <c r="R101"/>
  <c r="S101"/>
  <c r="AA101"/>
  <c r="AB101"/>
  <c r="AC101"/>
  <c r="AD102" s="1"/>
  <c r="AE101"/>
  <c r="AF101"/>
  <c r="AG101"/>
  <c r="AI101"/>
  <c r="AJ101"/>
  <c r="L102"/>
  <c r="M102"/>
  <c r="N102"/>
  <c r="O102"/>
  <c r="P102"/>
  <c r="Q102"/>
  <c r="R102"/>
  <c r="S102"/>
  <c r="AA102"/>
  <c r="AB102"/>
  <c r="AC102"/>
  <c r="AD103" s="1"/>
  <c r="AE102"/>
  <c r="AF102"/>
  <c r="AG102"/>
  <c r="AI102"/>
  <c r="AJ102"/>
  <c r="L103"/>
  <c r="M103"/>
  <c r="N103"/>
  <c r="O103"/>
  <c r="P103"/>
  <c r="Q103"/>
  <c r="R103"/>
  <c r="S103"/>
  <c r="AA103"/>
  <c r="AB103"/>
  <c r="AC103"/>
  <c r="AD104" s="1"/>
  <c r="AE103"/>
  <c r="AF103"/>
  <c r="AG103"/>
  <c r="AI103"/>
  <c r="AJ103"/>
  <c r="L104"/>
  <c r="M104"/>
  <c r="N104"/>
  <c r="O104"/>
  <c r="P104"/>
  <c r="Q104"/>
  <c r="R104"/>
  <c r="S104"/>
  <c r="W104"/>
  <c r="AA104"/>
  <c r="AB104"/>
  <c r="AC104"/>
  <c r="AD105" s="1"/>
  <c r="AE104"/>
  <c r="AF104"/>
  <c r="AG104"/>
  <c r="AI104"/>
  <c r="AJ104"/>
  <c r="L105"/>
  <c r="M105"/>
  <c r="N105"/>
  <c r="O105"/>
  <c r="P105"/>
  <c r="Q105"/>
  <c r="R105"/>
  <c r="S105"/>
  <c r="W105"/>
  <c r="W106" s="1"/>
  <c r="W107" s="1"/>
  <c r="W108" s="1"/>
  <c r="W109" s="1"/>
  <c r="W110" s="1"/>
  <c r="W111" s="1"/>
  <c r="W112" s="1"/>
  <c r="W113" s="1"/>
  <c r="W114" s="1"/>
  <c r="AA105"/>
  <c r="AB105"/>
  <c r="AC105"/>
  <c r="AD106" s="1"/>
  <c r="AE105"/>
  <c r="AF105"/>
  <c r="AG105"/>
  <c r="AI105"/>
  <c r="AJ105"/>
  <c r="L106"/>
  <c r="M106"/>
  <c r="N106"/>
  <c r="O106"/>
  <c r="P106"/>
  <c r="Q106"/>
  <c r="R106"/>
  <c r="S106"/>
  <c r="AA106"/>
  <c r="AB106"/>
  <c r="AC106"/>
  <c r="AD107" s="1"/>
  <c r="AE106"/>
  <c r="AF106"/>
  <c r="AG106"/>
  <c r="AI106"/>
  <c r="AJ106"/>
  <c r="L107"/>
  <c r="M107"/>
  <c r="N107"/>
  <c r="O107"/>
  <c r="P107"/>
  <c r="Q107"/>
  <c r="R107"/>
  <c r="S107"/>
  <c r="AA107"/>
  <c r="AB107"/>
  <c r="AC107"/>
  <c r="AD108" s="1"/>
  <c r="AE107"/>
  <c r="AF107"/>
  <c r="AG107"/>
  <c r="AI107"/>
  <c r="AJ107"/>
  <c r="L108"/>
  <c r="M108"/>
  <c r="N108"/>
  <c r="O108"/>
  <c r="P108"/>
  <c r="Q108"/>
  <c r="R108"/>
  <c r="S108"/>
  <c r="AA108"/>
  <c r="AB108"/>
  <c r="AC108"/>
  <c r="AD109" s="1"/>
  <c r="AE108"/>
  <c r="AF108"/>
  <c r="AG108"/>
  <c r="AI108"/>
  <c r="AJ108"/>
  <c r="L109"/>
  <c r="M109"/>
  <c r="N109"/>
  <c r="O109"/>
  <c r="P109"/>
  <c r="Q109"/>
  <c r="R109"/>
  <c r="S109"/>
  <c r="AA109"/>
  <c r="AB109"/>
  <c r="AC109"/>
  <c r="AD110" s="1"/>
  <c r="AE109"/>
  <c r="AF109"/>
  <c r="AG109"/>
  <c r="AI109"/>
  <c r="AJ109"/>
  <c r="L110"/>
  <c r="M110"/>
  <c r="N110"/>
  <c r="O110"/>
  <c r="P110"/>
  <c r="Q110"/>
  <c r="R110"/>
  <c r="S110"/>
  <c r="AA110"/>
  <c r="AB110"/>
  <c r="AC110"/>
  <c r="AD111" s="1"/>
  <c r="AE110"/>
  <c r="AF110"/>
  <c r="AG110"/>
  <c r="AI110"/>
  <c r="AJ110"/>
  <c r="L111"/>
  <c r="M111"/>
  <c r="N111"/>
  <c r="O111"/>
  <c r="P111"/>
  <c r="Q111"/>
  <c r="R111"/>
  <c r="S111"/>
  <c r="AA111"/>
  <c r="AB111"/>
  <c r="AC111"/>
  <c r="AD112" s="1"/>
  <c r="AE111"/>
  <c r="AF111"/>
  <c r="AG111"/>
  <c r="AI111"/>
  <c r="AJ111"/>
  <c r="L112"/>
  <c r="M112"/>
  <c r="N112"/>
  <c r="O112"/>
  <c r="P112"/>
  <c r="Q112"/>
  <c r="R112"/>
  <c r="S112"/>
  <c r="AA112"/>
  <c r="AB112"/>
  <c r="AC112"/>
  <c r="AD113" s="1"/>
  <c r="AE112"/>
  <c r="AF112"/>
  <c r="AG112"/>
  <c r="AI112"/>
  <c r="AJ112"/>
  <c r="L113"/>
  <c r="M113"/>
  <c r="N113"/>
  <c r="O113"/>
  <c r="P113"/>
  <c r="Q113"/>
  <c r="R113"/>
  <c r="S113"/>
  <c r="AA113"/>
  <c r="AB113"/>
  <c r="AC113"/>
  <c r="AD114" s="1"/>
  <c r="AE113"/>
  <c r="AF113"/>
  <c r="AG113"/>
  <c r="AI113"/>
  <c r="AJ113"/>
  <c r="L114"/>
  <c r="M114"/>
  <c r="N114"/>
  <c r="O114"/>
  <c r="P114"/>
  <c r="Q114"/>
  <c r="R114"/>
  <c r="S114"/>
  <c r="AA114"/>
  <c r="AB114"/>
  <c r="AC114"/>
  <c r="AD115" s="1"/>
  <c r="AE114"/>
  <c r="AF114"/>
  <c r="AG114"/>
  <c r="AI114"/>
  <c r="AJ114"/>
  <c r="L115"/>
  <c r="M115"/>
  <c r="N115"/>
  <c r="O115"/>
  <c r="P115"/>
  <c r="Q115"/>
  <c r="R115"/>
  <c r="S115"/>
  <c r="W115"/>
  <c r="AA115"/>
  <c r="AB115"/>
  <c r="AC115"/>
  <c r="AD116" s="1"/>
  <c r="AE115"/>
  <c r="AF115"/>
  <c r="AG115"/>
  <c r="AI115"/>
  <c r="AJ115"/>
  <c r="L116"/>
  <c r="M116"/>
  <c r="N116"/>
  <c r="O116"/>
  <c r="P116"/>
  <c r="Q116"/>
  <c r="R116"/>
  <c r="S116"/>
  <c r="W116"/>
  <c r="AA116"/>
  <c r="AB116"/>
  <c r="AC116"/>
  <c r="AD117" s="1"/>
  <c r="AE116"/>
  <c r="AF116"/>
  <c r="AG116"/>
  <c r="AI116"/>
  <c r="AJ116"/>
  <c r="L117"/>
  <c r="M117"/>
  <c r="N117"/>
  <c r="O117"/>
  <c r="P117"/>
  <c r="Q117"/>
  <c r="R117"/>
  <c r="S117"/>
  <c r="W117"/>
  <c r="AA117"/>
  <c r="AB117"/>
  <c r="AC117"/>
  <c r="AD118" s="1"/>
  <c r="AE117"/>
  <c r="AF117"/>
  <c r="AG117"/>
  <c r="AI117"/>
  <c r="AJ117"/>
  <c r="L118"/>
  <c r="M118"/>
  <c r="N118"/>
  <c r="O118"/>
  <c r="P118"/>
  <c r="Q118"/>
  <c r="R118"/>
  <c r="S118"/>
  <c r="W118"/>
  <c r="W119" s="1"/>
  <c r="AA118"/>
  <c r="AB118"/>
  <c r="AC118"/>
  <c r="AD119" s="1"/>
  <c r="AE118"/>
  <c r="AF118"/>
  <c r="AG118"/>
  <c r="AI118"/>
  <c r="AJ118"/>
  <c r="L119"/>
  <c r="M119"/>
  <c r="N119"/>
  <c r="O119"/>
  <c r="P119"/>
  <c r="Q119"/>
  <c r="R119"/>
  <c r="S119"/>
  <c r="AA119"/>
  <c r="AB119"/>
  <c r="AC119"/>
  <c r="AD120" s="1"/>
  <c r="AE119"/>
  <c r="AF119"/>
  <c r="AG119"/>
  <c r="AI119"/>
  <c r="AJ119"/>
  <c r="L120"/>
  <c r="M120"/>
  <c r="N120"/>
  <c r="O120"/>
  <c r="P120"/>
  <c r="Q120"/>
  <c r="R120"/>
  <c r="S120"/>
  <c r="W120"/>
  <c r="AA120"/>
  <c r="AB120"/>
  <c r="AC120"/>
  <c r="AD121" s="1"/>
  <c r="AE120"/>
  <c r="AF120"/>
  <c r="AG120"/>
  <c r="AI120"/>
  <c r="AJ120"/>
  <c r="L121"/>
  <c r="M121"/>
  <c r="N121"/>
  <c r="O121"/>
  <c r="P121"/>
  <c r="Q121"/>
  <c r="R121"/>
  <c r="S121"/>
  <c r="W121"/>
  <c r="W122" s="1"/>
  <c r="AA121"/>
  <c r="AB121"/>
  <c r="AC121"/>
  <c r="AD122" s="1"/>
  <c r="AE121"/>
  <c r="AF121"/>
  <c r="AG121"/>
  <c r="AI121"/>
  <c r="AJ121"/>
  <c r="L122"/>
  <c r="M122"/>
  <c r="N122"/>
  <c r="O122"/>
  <c r="P122"/>
  <c r="Q122"/>
  <c r="R122"/>
  <c r="S122"/>
  <c r="AA122"/>
  <c r="AB122"/>
  <c r="AC122"/>
  <c r="AD123" s="1"/>
  <c r="AE122"/>
  <c r="AF122"/>
  <c r="AG122"/>
  <c r="AI122"/>
  <c r="AJ122"/>
  <c r="L123"/>
  <c r="M123"/>
  <c r="N123"/>
  <c r="O123"/>
  <c r="P123"/>
  <c r="Q123"/>
  <c r="R123"/>
  <c r="S123"/>
  <c r="W123"/>
  <c r="W124" s="1"/>
  <c r="AA123"/>
  <c r="AB123"/>
  <c r="AC123"/>
  <c r="AD124" s="1"/>
  <c r="AE123"/>
  <c r="AF123"/>
  <c r="AG123"/>
  <c r="AI123"/>
  <c r="AJ123"/>
  <c r="L124"/>
  <c r="M124"/>
  <c r="N124"/>
  <c r="O124"/>
  <c r="P124"/>
  <c r="Q124"/>
  <c r="R124"/>
  <c r="S124"/>
  <c r="AA124"/>
  <c r="AB124"/>
  <c r="AC124"/>
  <c r="AD125" s="1"/>
  <c r="AE124"/>
  <c r="AF124"/>
  <c r="AG124"/>
  <c r="AI124"/>
  <c r="AJ124"/>
  <c r="L125"/>
  <c r="M125"/>
  <c r="N125"/>
  <c r="O125"/>
  <c r="P125"/>
  <c r="Q125"/>
  <c r="R125"/>
  <c r="S125"/>
  <c r="W125"/>
  <c r="W126" s="1"/>
  <c r="W127" s="1"/>
  <c r="W128" s="1"/>
  <c r="W129" s="1"/>
  <c r="W130" s="1"/>
  <c r="W131" s="1"/>
  <c r="AA125"/>
  <c r="AB125"/>
  <c r="AC125"/>
  <c r="AD126" s="1"/>
  <c r="AE125"/>
  <c r="AF125"/>
  <c r="AG125"/>
  <c r="AI125"/>
  <c r="AJ125"/>
  <c r="L126"/>
  <c r="M126"/>
  <c r="N126"/>
  <c r="O126"/>
  <c r="P126"/>
  <c r="Q126"/>
  <c r="R126"/>
  <c r="S126"/>
  <c r="AA126"/>
  <c r="AB126"/>
  <c r="AC126"/>
  <c r="AD127" s="1"/>
  <c r="AE126"/>
  <c r="AF126"/>
  <c r="AG126"/>
  <c r="AI126"/>
  <c r="AJ126"/>
  <c r="L127"/>
  <c r="M127"/>
  <c r="N127"/>
  <c r="O127"/>
  <c r="P127"/>
  <c r="Q127"/>
  <c r="R127"/>
  <c r="S127"/>
  <c r="AA127"/>
  <c r="AB127"/>
  <c r="AC127"/>
  <c r="AD128" s="1"/>
  <c r="AE127"/>
  <c r="AF127"/>
  <c r="AG127"/>
  <c r="AI127"/>
  <c r="AJ127"/>
  <c r="L128"/>
  <c r="M128"/>
  <c r="N128"/>
  <c r="O128"/>
  <c r="P128"/>
  <c r="Q128"/>
  <c r="R128"/>
  <c r="S128"/>
  <c r="AA128"/>
  <c r="AB128"/>
  <c r="AC128"/>
  <c r="AD129" s="1"/>
  <c r="AE128"/>
  <c r="AF128"/>
  <c r="AG128"/>
  <c r="AI128"/>
  <c r="AJ128"/>
  <c r="L129"/>
  <c r="M129"/>
  <c r="N129"/>
  <c r="O129"/>
  <c r="P129"/>
  <c r="Q129"/>
  <c r="R129"/>
  <c r="S129"/>
  <c r="AA129"/>
  <c r="AB129"/>
  <c r="AC129"/>
  <c r="AD130" s="1"/>
  <c r="AE129"/>
  <c r="AF129"/>
  <c r="AG129"/>
  <c r="AI129"/>
  <c r="AJ129"/>
  <c r="L130"/>
  <c r="M130"/>
  <c r="N130"/>
  <c r="O130"/>
  <c r="P130"/>
  <c r="Q130"/>
  <c r="R130"/>
  <c r="S130"/>
  <c r="AA130"/>
  <c r="AB130"/>
  <c r="AC130"/>
  <c r="AD131" s="1"/>
  <c r="AE130"/>
  <c r="AF130"/>
  <c r="AG130"/>
  <c r="AI130"/>
  <c r="AJ130"/>
  <c r="L131"/>
  <c r="M131"/>
  <c r="N131"/>
  <c r="O131"/>
  <c r="P131"/>
  <c r="Q131"/>
  <c r="R131"/>
  <c r="S131"/>
  <c r="AA131"/>
  <c r="AB131"/>
  <c r="AC131"/>
  <c r="AD132" s="1"/>
  <c r="AE131"/>
  <c r="AF131"/>
  <c r="AG131"/>
  <c r="AI131"/>
  <c r="AJ131"/>
  <c r="L132"/>
  <c r="M132"/>
  <c r="N132"/>
  <c r="O132"/>
  <c r="P132"/>
  <c r="Q132"/>
  <c r="R132"/>
  <c r="S132"/>
  <c r="W132"/>
  <c r="AA132"/>
  <c r="AB132"/>
  <c r="AC132"/>
  <c r="AD133" s="1"/>
  <c r="AE132"/>
  <c r="AF132"/>
  <c r="AG132"/>
  <c r="AI132"/>
  <c r="AJ132"/>
  <c r="L133"/>
  <c r="M133"/>
  <c r="N133"/>
  <c r="O133"/>
  <c r="P133"/>
  <c r="Q133"/>
  <c r="R133"/>
  <c r="S133"/>
  <c r="W133"/>
  <c r="AA133"/>
  <c r="AB133"/>
  <c r="AC133"/>
  <c r="AD134" s="1"/>
  <c r="AE133"/>
  <c r="AF133"/>
  <c r="AG133"/>
  <c r="AI133"/>
  <c r="AJ133"/>
  <c r="L134"/>
  <c r="M134"/>
  <c r="N134"/>
  <c r="O134"/>
  <c r="P134"/>
  <c r="Q134"/>
  <c r="R134"/>
  <c r="S134"/>
  <c r="W134"/>
  <c r="AA134"/>
  <c r="AB134"/>
  <c r="AC134"/>
  <c r="AD135" s="1"/>
  <c r="AE134"/>
  <c r="AF134"/>
  <c r="AG134"/>
  <c r="AI134"/>
  <c r="AJ134"/>
  <c r="L135"/>
  <c r="M135"/>
  <c r="N135"/>
  <c r="O135"/>
  <c r="P135"/>
  <c r="Q135"/>
  <c r="R135"/>
  <c r="S135"/>
  <c r="W135"/>
  <c r="W136" s="1"/>
  <c r="W137" s="1"/>
  <c r="W138" s="1"/>
  <c r="W139" s="1"/>
  <c r="AA135"/>
  <c r="AB135"/>
  <c r="AC135"/>
  <c r="AD136" s="1"/>
  <c r="AE135"/>
  <c r="AF135"/>
  <c r="AG135"/>
  <c r="AI135"/>
  <c r="AJ135"/>
  <c r="L136"/>
  <c r="M136"/>
  <c r="N136"/>
  <c r="O136"/>
  <c r="P136"/>
  <c r="Q136"/>
  <c r="R136"/>
  <c r="S136"/>
  <c r="AA136"/>
  <c r="AB136"/>
  <c r="AC136"/>
  <c r="AD137" s="1"/>
  <c r="AE136"/>
  <c r="AF136"/>
  <c r="AG136"/>
  <c r="AI136"/>
  <c r="AJ136"/>
  <c r="L137"/>
  <c r="M137"/>
  <c r="N137"/>
  <c r="O137"/>
  <c r="P137"/>
  <c r="Q137"/>
  <c r="R137"/>
  <c r="S137"/>
  <c r="AA137"/>
  <c r="AB137"/>
  <c r="AC137"/>
  <c r="AD138" s="1"/>
  <c r="AE137"/>
  <c r="AF137"/>
  <c r="AG137"/>
  <c r="AI137"/>
  <c r="AJ137"/>
  <c r="L138"/>
  <c r="M138"/>
  <c r="N138"/>
  <c r="O138"/>
  <c r="P138"/>
  <c r="Q138"/>
  <c r="R138"/>
  <c r="S138"/>
  <c r="AA138"/>
  <c r="AB138"/>
  <c r="AC138"/>
  <c r="AD139" s="1"/>
  <c r="AE138"/>
  <c r="AF138"/>
  <c r="AG138"/>
  <c r="AI138"/>
  <c r="AJ138"/>
  <c r="L139"/>
  <c r="M139"/>
  <c r="N139"/>
  <c r="O139"/>
  <c r="P139"/>
  <c r="Q139"/>
  <c r="R139"/>
  <c r="S139"/>
  <c r="AA139"/>
  <c r="AB139"/>
  <c r="AC139"/>
  <c r="AD140" s="1"/>
  <c r="AE139"/>
  <c r="AF139"/>
  <c r="AG139"/>
  <c r="AI139"/>
  <c r="AJ139"/>
  <c r="L140"/>
  <c r="M140"/>
  <c r="N140"/>
  <c r="O140"/>
  <c r="P140"/>
  <c r="Q140"/>
  <c r="R140"/>
  <c r="S140"/>
  <c r="W140"/>
  <c r="AA140"/>
  <c r="AB140"/>
  <c r="AC140"/>
  <c r="AD141" s="1"/>
  <c r="AE140"/>
  <c r="AF140"/>
  <c r="AG140"/>
  <c r="AI140"/>
  <c r="AJ140"/>
  <c r="L141"/>
  <c r="M141"/>
  <c r="N141"/>
  <c r="O141"/>
  <c r="P141"/>
  <c r="Q141"/>
  <c r="R141"/>
  <c r="S141"/>
  <c r="W141"/>
  <c r="W142" s="1"/>
  <c r="W143" s="1"/>
  <c r="W144" s="1"/>
  <c r="W145" s="1"/>
  <c r="W146" s="1"/>
  <c r="W147" s="1"/>
  <c r="W148" s="1"/>
  <c r="AA141"/>
  <c r="AB141"/>
  <c r="AC141"/>
  <c r="AD142" s="1"/>
  <c r="AE141"/>
  <c r="AF141"/>
  <c r="AG141"/>
  <c r="AI141"/>
  <c r="AJ141"/>
  <c r="L142"/>
  <c r="M142"/>
  <c r="N142"/>
  <c r="O142"/>
  <c r="P142"/>
  <c r="Q142"/>
  <c r="R142"/>
  <c r="S142"/>
  <c r="AA142"/>
  <c r="AB142"/>
  <c r="AC142"/>
  <c r="AD143" s="1"/>
  <c r="AE142"/>
  <c r="AF142"/>
  <c r="AG142"/>
  <c r="AI142"/>
  <c r="AJ142"/>
  <c r="L143"/>
  <c r="M143"/>
  <c r="N143"/>
  <c r="O143"/>
  <c r="P143"/>
  <c r="Q143"/>
  <c r="R143"/>
  <c r="S143"/>
  <c r="AA143"/>
  <c r="AB143"/>
  <c r="AC143"/>
  <c r="AD144" s="1"/>
  <c r="AE143"/>
  <c r="AF143"/>
  <c r="AG143"/>
  <c r="AI143"/>
  <c r="AJ143"/>
  <c r="L144"/>
  <c r="M144"/>
  <c r="N144"/>
  <c r="O144"/>
  <c r="P144"/>
  <c r="Q144"/>
  <c r="R144"/>
  <c r="S144"/>
  <c r="AA144"/>
  <c r="AB144"/>
  <c r="AC144"/>
  <c r="AD145" s="1"/>
  <c r="AE144"/>
  <c r="AF144"/>
  <c r="AG144"/>
  <c r="AI144"/>
  <c r="AJ144"/>
  <c r="L145"/>
  <c r="M145"/>
  <c r="N145"/>
  <c r="O145"/>
  <c r="P145"/>
  <c r="Q145"/>
  <c r="R145"/>
  <c r="S145"/>
  <c r="AA145"/>
  <c r="AB145"/>
  <c r="AC145"/>
  <c r="AD146" s="1"/>
  <c r="AE145"/>
  <c r="AF145"/>
  <c r="AG145"/>
  <c r="AI145"/>
  <c r="AJ145"/>
  <c r="L146"/>
  <c r="M146"/>
  <c r="N146"/>
  <c r="O146"/>
  <c r="P146"/>
  <c r="Q146"/>
  <c r="R146"/>
  <c r="S146"/>
  <c r="AA146"/>
  <c r="AB146"/>
  <c r="AC146"/>
  <c r="AD147" s="1"/>
  <c r="AE146"/>
  <c r="AF146"/>
  <c r="AG146"/>
  <c r="AI146"/>
  <c r="AJ146"/>
  <c r="L147"/>
  <c r="M147"/>
  <c r="N147"/>
  <c r="O147"/>
  <c r="P147"/>
  <c r="Q147"/>
  <c r="R147"/>
  <c r="S147"/>
  <c r="AA147"/>
  <c r="AB147"/>
  <c r="AC147"/>
  <c r="AD148" s="1"/>
  <c r="AE147"/>
  <c r="AF147"/>
  <c r="AG147"/>
  <c r="AI147"/>
  <c r="AJ147"/>
  <c r="L148"/>
  <c r="M148"/>
  <c r="N148"/>
  <c r="O148"/>
  <c r="P148"/>
  <c r="Q148"/>
  <c r="R148"/>
  <c r="S148"/>
  <c r="AA148"/>
  <c r="AB148"/>
  <c r="AC148"/>
  <c r="AD149" s="1"/>
  <c r="AE148"/>
  <c r="AF148"/>
  <c r="AG148"/>
  <c r="AI148"/>
  <c r="AJ148"/>
  <c r="L149"/>
  <c r="M149"/>
  <c r="N149"/>
  <c r="O149"/>
  <c r="P149"/>
  <c r="Q149"/>
  <c r="R149"/>
  <c r="S149"/>
  <c r="W149"/>
  <c r="AA149"/>
  <c r="AB149"/>
  <c r="AC149"/>
  <c r="AD150" s="1"/>
  <c r="AE149"/>
  <c r="AF149"/>
  <c r="AG149"/>
  <c r="AI149"/>
  <c r="AJ149"/>
  <c r="L150"/>
  <c r="M150"/>
  <c r="N150"/>
  <c r="O150"/>
  <c r="P150"/>
  <c r="Q150"/>
  <c r="R150"/>
  <c r="S150"/>
  <c r="W150"/>
  <c r="W151" s="1"/>
  <c r="W152" s="1"/>
  <c r="W153" s="1"/>
  <c r="W154" s="1"/>
  <c r="W155" s="1"/>
  <c r="W156" s="1"/>
  <c r="W157" s="1"/>
  <c r="W158" s="1"/>
  <c r="W159" s="1"/>
  <c r="W160" s="1"/>
  <c r="W161" s="1"/>
  <c r="AA150"/>
  <c r="AB150"/>
  <c r="AC150"/>
  <c r="AD151" s="1"/>
  <c r="AE150"/>
  <c r="AF150"/>
  <c r="AG150"/>
  <c r="AI150"/>
  <c r="AJ150"/>
  <c r="L151"/>
  <c r="M151"/>
  <c r="N151"/>
  <c r="O151"/>
  <c r="P151"/>
  <c r="Q151"/>
  <c r="R151"/>
  <c r="S151"/>
  <c r="AA151"/>
  <c r="AB151"/>
  <c r="AC151"/>
  <c r="AD152" s="1"/>
  <c r="AE151"/>
  <c r="AF151"/>
  <c r="AG151"/>
  <c r="AI151"/>
  <c r="AJ151"/>
  <c r="L152"/>
  <c r="M152"/>
  <c r="N152"/>
  <c r="O152"/>
  <c r="P152"/>
  <c r="Q152"/>
  <c r="R152"/>
  <c r="S152"/>
  <c r="AA152"/>
  <c r="AB152"/>
  <c r="AC152"/>
  <c r="AD153" s="1"/>
  <c r="AE152"/>
  <c r="AF152"/>
  <c r="AG152"/>
  <c r="AI152"/>
  <c r="AJ152"/>
  <c r="L153"/>
  <c r="M153"/>
  <c r="N153"/>
  <c r="O153"/>
  <c r="P153"/>
  <c r="Q153"/>
  <c r="R153"/>
  <c r="S153"/>
  <c r="AA153"/>
  <c r="AB153"/>
  <c r="AC153"/>
  <c r="AD154" s="1"/>
  <c r="AE153"/>
  <c r="AF153"/>
  <c r="AG153"/>
  <c r="AI153"/>
  <c r="AJ153"/>
  <c r="L154"/>
  <c r="M154"/>
  <c r="N154"/>
  <c r="O154"/>
  <c r="P154"/>
  <c r="Q154"/>
  <c r="R154"/>
  <c r="S154"/>
  <c r="AA154"/>
  <c r="AB154"/>
  <c r="AC154"/>
  <c r="AD155" s="1"/>
  <c r="AE154"/>
  <c r="AF154"/>
  <c r="AG154"/>
  <c r="AI154"/>
  <c r="AJ154"/>
  <c r="L155"/>
  <c r="M155"/>
  <c r="N155"/>
  <c r="O155"/>
  <c r="P155"/>
  <c r="Q155"/>
  <c r="R155"/>
  <c r="S155"/>
  <c r="AA155"/>
  <c r="AB155"/>
  <c r="AC155"/>
  <c r="AD156" s="1"/>
  <c r="AE155"/>
  <c r="AF155"/>
  <c r="AG155"/>
  <c r="AI155"/>
  <c r="AJ155"/>
  <c r="L156"/>
  <c r="M156"/>
  <c r="N156"/>
  <c r="O156"/>
  <c r="P156"/>
  <c r="Q156"/>
  <c r="R156"/>
  <c r="S156"/>
  <c r="AA156"/>
  <c r="AB156"/>
  <c r="AC156"/>
  <c r="AD157" s="1"/>
  <c r="AE156"/>
  <c r="AF156"/>
  <c r="AG156"/>
  <c r="AI156"/>
  <c r="AJ156"/>
  <c r="L157"/>
  <c r="M157"/>
  <c r="N157"/>
  <c r="O157"/>
  <c r="P157"/>
  <c r="Q157"/>
  <c r="R157"/>
  <c r="S157"/>
  <c r="AA157"/>
  <c r="AB157"/>
  <c r="AC157"/>
  <c r="AD158" s="1"/>
  <c r="AE157"/>
  <c r="AF157"/>
  <c r="AG157"/>
  <c r="AI157"/>
  <c r="AJ157"/>
  <c r="L158"/>
  <c r="M158"/>
  <c r="N158"/>
  <c r="O158"/>
  <c r="P158"/>
  <c r="Q158"/>
  <c r="R158"/>
  <c r="S158"/>
  <c r="AA158"/>
  <c r="AB158"/>
  <c r="AC158"/>
  <c r="AD159" s="1"/>
  <c r="AE158"/>
  <c r="AF158"/>
  <c r="AG158"/>
  <c r="AI158"/>
  <c r="AJ158"/>
  <c r="L159"/>
  <c r="M159"/>
  <c r="N159"/>
  <c r="O159"/>
  <c r="P159"/>
  <c r="Q159"/>
  <c r="R159"/>
  <c r="S159"/>
  <c r="AA159"/>
  <c r="AB159"/>
  <c r="AC159"/>
  <c r="AD160" s="1"/>
  <c r="AE159"/>
  <c r="AF159"/>
  <c r="AG159"/>
  <c r="AI159"/>
  <c r="AJ159"/>
  <c r="L160"/>
  <c r="M160"/>
  <c r="N160"/>
  <c r="O160"/>
  <c r="P160"/>
  <c r="Q160"/>
  <c r="R160"/>
  <c r="S160"/>
  <c r="AA160"/>
  <c r="AB160"/>
  <c r="AC160"/>
  <c r="AD161" s="1"/>
  <c r="AE160"/>
  <c r="AF160"/>
  <c r="AG160"/>
  <c r="AI160"/>
  <c r="AJ160"/>
  <c r="L161"/>
  <c r="M161"/>
  <c r="N161"/>
  <c r="O161"/>
  <c r="P161"/>
  <c r="Q161"/>
  <c r="R161"/>
  <c r="S161"/>
  <c r="AA161"/>
  <c r="AB161"/>
  <c r="AC161"/>
  <c r="AD162" s="1"/>
  <c r="AE161"/>
  <c r="AF161"/>
  <c r="AG161"/>
  <c r="AI161"/>
  <c r="AJ161"/>
  <c r="L162"/>
  <c r="M162"/>
  <c r="N162"/>
  <c r="O162"/>
  <c r="P162"/>
  <c r="Q162"/>
  <c r="R162"/>
  <c r="S162"/>
  <c r="W162"/>
  <c r="W163" s="1"/>
  <c r="AA162"/>
  <c r="AB162"/>
  <c r="AC162"/>
  <c r="AD163" s="1"/>
  <c r="AE162"/>
  <c r="AF162"/>
  <c r="AG162"/>
  <c r="AI162"/>
  <c r="AJ162"/>
  <c r="L163"/>
  <c r="M163"/>
  <c r="N163"/>
  <c r="O163"/>
  <c r="P163"/>
  <c r="Q163"/>
  <c r="R163"/>
  <c r="S163"/>
  <c r="AA163"/>
  <c r="AB163"/>
  <c r="AC163"/>
  <c r="AD164" s="1"/>
  <c r="AE163"/>
  <c r="AF163"/>
  <c r="AG163"/>
  <c r="AI163"/>
  <c r="AJ163"/>
  <c r="L164"/>
  <c r="M164"/>
  <c r="N164"/>
  <c r="O164"/>
  <c r="P164"/>
  <c r="Q164"/>
  <c r="R164"/>
  <c r="S164"/>
  <c r="W164"/>
  <c r="W165" s="1"/>
  <c r="AA164"/>
  <c r="AB164"/>
  <c r="AC164"/>
  <c r="AD165" s="1"/>
  <c r="AE164"/>
  <c r="AF164"/>
  <c r="AG164"/>
  <c r="AI164"/>
  <c r="AJ164"/>
  <c r="L165"/>
  <c r="M165"/>
  <c r="N165"/>
  <c r="O165"/>
  <c r="P165"/>
  <c r="Q165"/>
  <c r="R165"/>
  <c r="S165"/>
  <c r="AA165"/>
  <c r="AB165"/>
  <c r="AC165"/>
  <c r="AD166" s="1"/>
  <c r="AE165"/>
  <c r="AF165"/>
  <c r="AG165"/>
  <c r="AI165"/>
  <c r="AJ165"/>
  <c r="L166"/>
  <c r="M166"/>
  <c r="N166"/>
  <c r="O166"/>
  <c r="P166"/>
  <c r="Q166"/>
  <c r="R166"/>
  <c r="S166"/>
  <c r="W166"/>
  <c r="AA166"/>
  <c r="AB166"/>
  <c r="AC166"/>
  <c r="AD167" s="1"/>
  <c r="AE166"/>
  <c r="AF166"/>
  <c r="AG166"/>
  <c r="AI166"/>
  <c r="AJ166"/>
  <c r="L167"/>
  <c r="M167"/>
  <c r="N167"/>
  <c r="O167"/>
  <c r="P167"/>
  <c r="Q167"/>
  <c r="R167"/>
  <c r="S167"/>
  <c r="W167"/>
  <c r="W168" s="1"/>
  <c r="W169" s="1"/>
  <c r="AA167"/>
  <c r="AB167"/>
  <c r="AC167"/>
  <c r="AD168" s="1"/>
  <c r="AE167"/>
  <c r="AF167"/>
  <c r="AG167"/>
  <c r="AI167"/>
  <c r="AJ167"/>
  <c r="L168"/>
  <c r="M168"/>
  <c r="N168"/>
  <c r="O168"/>
  <c r="P168"/>
  <c r="Q168"/>
  <c r="R168"/>
  <c r="S168"/>
  <c r="AA168"/>
  <c r="AB168"/>
  <c r="AC168"/>
  <c r="AD169" s="1"/>
  <c r="AE168"/>
  <c r="AF168"/>
  <c r="AG168"/>
  <c r="AI168"/>
  <c r="AJ168"/>
  <c r="L169"/>
  <c r="M169"/>
  <c r="N169"/>
  <c r="O169"/>
  <c r="P169"/>
  <c r="Q169"/>
  <c r="R169"/>
  <c r="S169"/>
  <c r="AA169"/>
  <c r="AB169"/>
  <c r="AC169"/>
  <c r="AD170" s="1"/>
  <c r="AE169"/>
  <c r="AF169"/>
  <c r="AG169"/>
  <c r="AI169"/>
  <c r="AJ169"/>
  <c r="L170"/>
  <c r="M170"/>
  <c r="N170"/>
  <c r="O170"/>
  <c r="P170"/>
  <c r="Q170"/>
  <c r="R170"/>
  <c r="S170"/>
  <c r="W170"/>
  <c r="W171" s="1"/>
  <c r="AA170"/>
  <c r="AB170"/>
  <c r="AC170"/>
  <c r="AD171" s="1"/>
  <c r="AE170"/>
  <c r="AF170"/>
  <c r="AG170"/>
  <c r="AI170"/>
  <c r="AJ170"/>
  <c r="L171"/>
  <c r="M171"/>
  <c r="N171"/>
  <c r="O171"/>
  <c r="P171"/>
  <c r="Q171"/>
  <c r="R171"/>
  <c r="S171"/>
  <c r="AA171"/>
  <c r="AB171"/>
  <c r="AC171"/>
  <c r="AD172" s="1"/>
  <c r="AE171"/>
  <c r="AF171"/>
  <c r="AG171"/>
  <c r="AI171"/>
  <c r="AJ171"/>
  <c r="L172"/>
  <c r="M172"/>
  <c r="N172"/>
  <c r="O172"/>
  <c r="P172"/>
  <c r="Q172"/>
  <c r="R172"/>
  <c r="S172"/>
  <c r="W172"/>
  <c r="W173" s="1"/>
  <c r="W174" s="1"/>
  <c r="W175" s="1"/>
  <c r="W176" s="1"/>
  <c r="W177" s="1"/>
  <c r="W178" s="1"/>
  <c r="W179" s="1"/>
  <c r="W180" s="1"/>
  <c r="W181" s="1"/>
  <c r="W182" s="1"/>
  <c r="W183" s="1"/>
  <c r="W184" s="1"/>
  <c r="W185" s="1"/>
  <c r="W186" s="1"/>
  <c r="W187" s="1"/>
  <c r="W188" s="1"/>
  <c r="W189" s="1"/>
  <c r="AA172"/>
  <c r="AB172"/>
  <c r="AC172"/>
  <c r="AD173" s="1"/>
  <c r="AE172"/>
  <c r="AF172"/>
  <c r="AG172"/>
  <c r="AI172"/>
  <c r="AJ172"/>
  <c r="L173"/>
  <c r="M173"/>
  <c r="N173"/>
  <c r="O173"/>
  <c r="P173"/>
  <c r="Q173"/>
  <c r="R173"/>
  <c r="S173"/>
  <c r="AA173"/>
  <c r="AB173"/>
  <c r="AC173"/>
  <c r="AD174" s="1"/>
  <c r="AE173"/>
  <c r="AF173"/>
  <c r="AG173"/>
  <c r="AI173"/>
  <c r="AJ173"/>
  <c r="L174"/>
  <c r="M174"/>
  <c r="N174"/>
  <c r="O174"/>
  <c r="P174"/>
  <c r="Q174"/>
  <c r="R174"/>
  <c r="S174"/>
  <c r="AA174"/>
  <c r="AB174"/>
  <c r="AC174"/>
  <c r="AD175" s="1"/>
  <c r="AE174"/>
  <c r="AF174"/>
  <c r="AG174"/>
  <c r="AI174"/>
  <c r="AJ174"/>
  <c r="L175"/>
  <c r="M175"/>
  <c r="N175"/>
  <c r="O175"/>
  <c r="P175"/>
  <c r="Q175"/>
  <c r="R175"/>
  <c r="S175"/>
  <c r="AA175"/>
  <c r="AB175"/>
  <c r="AC175"/>
  <c r="AD176" s="1"/>
  <c r="AE175"/>
  <c r="AF175"/>
  <c r="AG175"/>
  <c r="AI175"/>
  <c r="AJ175"/>
  <c r="L176"/>
  <c r="M176"/>
  <c r="N176"/>
  <c r="O176"/>
  <c r="P176"/>
  <c r="Q176"/>
  <c r="R176"/>
  <c r="S176"/>
  <c r="AA176"/>
  <c r="AB176"/>
  <c r="AC176"/>
  <c r="AD177" s="1"/>
  <c r="AE176"/>
  <c r="AF176"/>
  <c r="AG176"/>
  <c r="AI176"/>
  <c r="AJ176"/>
  <c r="L177"/>
  <c r="M177"/>
  <c r="N177"/>
  <c r="O177"/>
  <c r="P177"/>
  <c r="Q177"/>
  <c r="R177"/>
  <c r="S177"/>
  <c r="AA177"/>
  <c r="AB177"/>
  <c r="AC177"/>
  <c r="AD178" s="1"/>
  <c r="AE177"/>
  <c r="AF177"/>
  <c r="AG177"/>
  <c r="AI177"/>
  <c r="AJ177"/>
  <c r="L178"/>
  <c r="M178"/>
  <c r="N178"/>
  <c r="O178"/>
  <c r="P178"/>
  <c r="Q178"/>
  <c r="R178"/>
  <c r="S178"/>
  <c r="AA178"/>
  <c r="AB178"/>
  <c r="AC178"/>
  <c r="AD179" s="1"/>
  <c r="AE178"/>
  <c r="AF178"/>
  <c r="AG178"/>
  <c r="AI178"/>
  <c r="AJ178"/>
  <c r="L179"/>
  <c r="M179"/>
  <c r="N179"/>
  <c r="O179"/>
  <c r="P179"/>
  <c r="Q179"/>
  <c r="R179"/>
  <c r="S179"/>
  <c r="AA179"/>
  <c r="AB179"/>
  <c r="AC179"/>
  <c r="AD180" s="1"/>
  <c r="AE179"/>
  <c r="AF179"/>
  <c r="AG179"/>
  <c r="AI179"/>
  <c r="AJ179"/>
  <c r="L180"/>
  <c r="M180"/>
  <c r="N180"/>
  <c r="O180"/>
  <c r="P180"/>
  <c r="Q180"/>
  <c r="R180"/>
  <c r="S180"/>
  <c r="AA180"/>
  <c r="AB180"/>
  <c r="AC180"/>
  <c r="AD181" s="1"/>
  <c r="AE180"/>
  <c r="AF180"/>
  <c r="AG180"/>
  <c r="AI180"/>
  <c r="AJ180"/>
  <c r="L181"/>
  <c r="M181"/>
  <c r="N181"/>
  <c r="O181"/>
  <c r="P181"/>
  <c r="Q181"/>
  <c r="R181"/>
  <c r="S181"/>
  <c r="AA181"/>
  <c r="AB181"/>
  <c r="AC181"/>
  <c r="AD182" s="1"/>
  <c r="AE181"/>
  <c r="AF181"/>
  <c r="AG181"/>
  <c r="AI181"/>
  <c r="AJ181"/>
  <c r="L182"/>
  <c r="M182"/>
  <c r="N182"/>
  <c r="O182"/>
  <c r="P182"/>
  <c r="Q182"/>
  <c r="R182"/>
  <c r="S182"/>
  <c r="AA182"/>
  <c r="AB182"/>
  <c r="AC182"/>
  <c r="AD183" s="1"/>
  <c r="AE182"/>
  <c r="AF182"/>
  <c r="AG182"/>
  <c r="AI182"/>
  <c r="AJ182"/>
  <c r="L183"/>
  <c r="M183"/>
  <c r="N183"/>
  <c r="O183"/>
  <c r="P183"/>
  <c r="Q183"/>
  <c r="R183"/>
  <c r="S183"/>
  <c r="AA183"/>
  <c r="AB183"/>
  <c r="AC183"/>
  <c r="AD184" s="1"/>
  <c r="AE183"/>
  <c r="AF183"/>
  <c r="AG183"/>
  <c r="AI183"/>
  <c r="AJ183"/>
  <c r="L184"/>
  <c r="M184"/>
  <c r="N184"/>
  <c r="O184"/>
  <c r="P184"/>
  <c r="Q184"/>
  <c r="R184"/>
  <c r="S184"/>
  <c r="AA184"/>
  <c r="AB184"/>
  <c r="AC184"/>
  <c r="AD185" s="1"/>
  <c r="AE184"/>
  <c r="AF184"/>
  <c r="AG184"/>
  <c r="AI184"/>
  <c r="AJ184"/>
  <c r="L185"/>
  <c r="M185"/>
  <c r="N185"/>
  <c r="O185"/>
  <c r="P185"/>
  <c r="Q185"/>
  <c r="R185"/>
  <c r="S185"/>
  <c r="AA185"/>
  <c r="AB185"/>
  <c r="AC185"/>
  <c r="AD186" s="1"/>
  <c r="AE185"/>
  <c r="AF185"/>
  <c r="AG185"/>
  <c r="AI185"/>
  <c r="AJ185"/>
  <c r="L186"/>
  <c r="M186"/>
  <c r="N186"/>
  <c r="O186"/>
  <c r="P186"/>
  <c r="Q186"/>
  <c r="R186"/>
  <c r="S186"/>
  <c r="AA186"/>
  <c r="AB186"/>
  <c r="AC186"/>
  <c r="AD187" s="1"/>
  <c r="AE186"/>
  <c r="AF186"/>
  <c r="AG186"/>
  <c r="AI186"/>
  <c r="AJ186"/>
  <c r="L187"/>
  <c r="M187"/>
  <c r="N187"/>
  <c r="O187"/>
  <c r="P187"/>
  <c r="Q187"/>
  <c r="R187"/>
  <c r="S187"/>
  <c r="AA187"/>
  <c r="AB187"/>
  <c r="AC187"/>
  <c r="AD188" s="1"/>
  <c r="AE187"/>
  <c r="AF187"/>
  <c r="AG187"/>
  <c r="AI187"/>
  <c r="AJ187"/>
  <c r="L188"/>
  <c r="M188"/>
  <c r="N188"/>
  <c r="O188"/>
  <c r="P188"/>
  <c r="Q188"/>
  <c r="R188"/>
  <c r="S188"/>
  <c r="AA188"/>
  <c r="AB188"/>
  <c r="AC188"/>
  <c r="AD189" s="1"/>
  <c r="AE188"/>
  <c r="AF188"/>
  <c r="AG188"/>
  <c r="AI188"/>
  <c r="AJ188"/>
  <c r="L189"/>
  <c r="M189"/>
  <c r="N189"/>
  <c r="O189"/>
  <c r="P189"/>
  <c r="Q189"/>
  <c r="R189"/>
  <c r="S189"/>
  <c r="AA189"/>
  <c r="AB189"/>
  <c r="AC189"/>
  <c r="AD190" s="1"/>
  <c r="AE189"/>
  <c r="AF189"/>
  <c r="AG189"/>
  <c r="AI189"/>
  <c r="AJ189"/>
  <c r="L190"/>
  <c r="M190"/>
  <c r="N190"/>
  <c r="O190"/>
  <c r="P190"/>
  <c r="Q190"/>
  <c r="R190"/>
  <c r="S190"/>
  <c r="W190"/>
  <c r="AA190"/>
  <c r="AB190"/>
  <c r="AC190"/>
  <c r="AD191" s="1"/>
  <c r="AE190"/>
  <c r="AF190"/>
  <c r="AG190"/>
  <c r="AI190"/>
  <c r="AJ190"/>
  <c r="L191"/>
  <c r="M191"/>
  <c r="N191"/>
  <c r="O191"/>
  <c r="P191"/>
  <c r="Q191"/>
  <c r="R191"/>
  <c r="S191"/>
  <c r="W191"/>
  <c r="W192" s="1"/>
  <c r="W193" s="1"/>
  <c r="AA191"/>
  <c r="AB191"/>
  <c r="AC191"/>
  <c r="AD192" s="1"/>
  <c r="AE191"/>
  <c r="AF191"/>
  <c r="AG191"/>
  <c r="AI191"/>
  <c r="AJ191"/>
  <c r="L192"/>
  <c r="M192"/>
  <c r="N192"/>
  <c r="O192"/>
  <c r="P192"/>
  <c r="Q192"/>
  <c r="R192"/>
  <c r="S192"/>
  <c r="AA192"/>
  <c r="AB192"/>
  <c r="AC192"/>
  <c r="AD193" s="1"/>
  <c r="AE192"/>
  <c r="AF192"/>
  <c r="AG192"/>
  <c r="AI192"/>
  <c r="AJ192"/>
  <c r="L193"/>
  <c r="M193"/>
  <c r="N193"/>
  <c r="O193"/>
  <c r="P193"/>
  <c r="Q193"/>
  <c r="R193"/>
  <c r="S193"/>
  <c r="AA193"/>
  <c r="AB193"/>
  <c r="AC193"/>
  <c r="AD194" s="1"/>
  <c r="AE193"/>
  <c r="AF193"/>
  <c r="AG193"/>
  <c r="AI193"/>
  <c r="AJ193"/>
  <c r="L194"/>
  <c r="M194"/>
  <c r="N194"/>
  <c r="O194"/>
  <c r="P194"/>
  <c r="Q194"/>
  <c r="R194"/>
  <c r="S194"/>
  <c r="W194"/>
  <c r="AA194"/>
  <c r="AB194"/>
  <c r="AC194"/>
  <c r="AD195" s="1"/>
  <c r="AE194"/>
  <c r="AF194"/>
  <c r="AG194"/>
  <c r="AI194"/>
  <c r="AJ194"/>
  <c r="L195"/>
  <c r="M195"/>
  <c r="N195"/>
  <c r="O195"/>
  <c r="P195"/>
  <c r="Q195"/>
  <c r="R195"/>
  <c r="S195"/>
  <c r="W195"/>
  <c r="W196" s="1"/>
  <c r="W197" s="1"/>
  <c r="W198" s="1"/>
  <c r="W199" s="1"/>
  <c r="W200" s="1"/>
  <c r="W201" s="1"/>
  <c r="W202" s="1"/>
  <c r="W203" s="1"/>
  <c r="W204" s="1"/>
  <c r="W205" s="1"/>
  <c r="W206" s="1"/>
  <c r="W207" s="1"/>
  <c r="W208" s="1"/>
  <c r="W209" s="1"/>
  <c r="W210" s="1"/>
  <c r="W211" s="1"/>
  <c r="W212" s="1"/>
  <c r="W213" s="1"/>
  <c r="W214" s="1"/>
  <c r="W215" s="1"/>
  <c r="W216" s="1"/>
  <c r="W217" s="1"/>
  <c r="W218" s="1"/>
  <c r="W219" s="1"/>
  <c r="W220" s="1"/>
  <c r="W221" s="1"/>
  <c r="W222" s="1"/>
  <c r="AA195"/>
  <c r="AB195"/>
  <c r="AC195"/>
  <c r="AD196" s="1"/>
  <c r="AE195"/>
  <c r="AF195"/>
  <c r="AG195"/>
  <c r="AI195"/>
  <c r="AJ195"/>
  <c r="L196"/>
  <c r="M196"/>
  <c r="N196"/>
  <c r="O196"/>
  <c r="P196"/>
  <c r="Q196"/>
  <c r="R196"/>
  <c r="S196"/>
  <c r="AA196"/>
  <c r="AB196"/>
  <c r="AC196"/>
  <c r="AD197" s="1"/>
  <c r="AE196"/>
  <c r="AF196"/>
  <c r="AG196"/>
  <c r="AI196"/>
  <c r="AJ196"/>
  <c r="L197"/>
  <c r="M197"/>
  <c r="N197"/>
  <c r="O197"/>
  <c r="P197"/>
  <c r="Q197"/>
  <c r="R197"/>
  <c r="S197"/>
  <c r="AA197"/>
  <c r="AB197"/>
  <c r="AC197"/>
  <c r="AD198" s="1"/>
  <c r="AE197"/>
  <c r="AF197"/>
  <c r="AG197"/>
  <c r="AI197"/>
  <c r="AJ197"/>
  <c r="L198"/>
  <c r="M198"/>
  <c r="N198"/>
  <c r="O198"/>
  <c r="P198"/>
  <c r="Q198"/>
  <c r="R198"/>
  <c r="S198"/>
  <c r="AA198"/>
  <c r="AB198"/>
  <c r="AC198"/>
  <c r="AD199" s="1"/>
  <c r="AE198"/>
  <c r="AF198"/>
  <c r="AG198"/>
  <c r="AI198"/>
  <c r="AJ198"/>
  <c r="L199"/>
  <c r="M199"/>
  <c r="N199"/>
  <c r="O199"/>
  <c r="P199"/>
  <c r="Q199"/>
  <c r="R199"/>
  <c r="S199"/>
  <c r="AA199"/>
  <c r="AB199"/>
  <c r="AC199"/>
  <c r="AD200" s="1"/>
  <c r="AE199"/>
  <c r="AF199"/>
  <c r="AG199"/>
  <c r="AI199"/>
  <c r="AJ199"/>
  <c r="L200"/>
  <c r="M200"/>
  <c r="N200"/>
  <c r="O200"/>
  <c r="P200"/>
  <c r="Q200"/>
  <c r="R200"/>
  <c r="S200"/>
  <c r="AA200"/>
  <c r="AB200"/>
  <c r="AC200"/>
  <c r="AD201" s="1"/>
  <c r="AE200"/>
  <c r="AF200"/>
  <c r="AG200"/>
  <c r="AI200"/>
  <c r="AJ200"/>
  <c r="L201"/>
  <c r="M201"/>
  <c r="N201"/>
  <c r="O201"/>
  <c r="P201"/>
  <c r="Q201"/>
  <c r="R201"/>
  <c r="S201"/>
  <c r="AA201"/>
  <c r="AB201"/>
  <c r="AC201"/>
  <c r="AD202" s="1"/>
  <c r="AE201"/>
  <c r="AF201"/>
  <c r="AG201"/>
  <c r="AI201"/>
  <c r="AJ201"/>
  <c r="L202"/>
  <c r="M202"/>
  <c r="N202"/>
  <c r="O202"/>
  <c r="P202"/>
  <c r="Q202"/>
  <c r="R202"/>
  <c r="S202"/>
  <c r="AA202"/>
  <c r="AB202"/>
  <c r="AC202"/>
  <c r="AD203" s="1"/>
  <c r="AE202"/>
  <c r="AF202"/>
  <c r="AG202"/>
  <c r="AI202"/>
  <c r="AJ202"/>
  <c r="L203"/>
  <c r="M203"/>
  <c r="N203"/>
  <c r="O203"/>
  <c r="P203"/>
  <c r="Q203"/>
  <c r="R203"/>
  <c r="S203"/>
  <c r="AA203"/>
  <c r="AB203"/>
  <c r="AC203"/>
  <c r="AD204" s="1"/>
  <c r="AE203"/>
  <c r="AF203"/>
  <c r="AG203"/>
  <c r="AI203"/>
  <c r="AJ203"/>
  <c r="L204"/>
  <c r="M204"/>
  <c r="N204"/>
  <c r="O204"/>
  <c r="P204"/>
  <c r="Q204"/>
  <c r="R204"/>
  <c r="S204"/>
  <c r="AA204"/>
  <c r="AB204"/>
  <c r="AC204"/>
  <c r="AD205" s="1"/>
  <c r="AE204"/>
  <c r="AF204"/>
  <c r="AG204"/>
  <c r="AI204"/>
  <c r="AJ204"/>
  <c r="L205"/>
  <c r="M205"/>
  <c r="N205"/>
  <c r="O205"/>
  <c r="P205"/>
  <c r="Q205"/>
  <c r="R205"/>
  <c r="S205"/>
  <c r="AA205"/>
  <c r="AB205"/>
  <c r="AC205"/>
  <c r="AD206" s="1"/>
  <c r="AE205"/>
  <c r="AF205"/>
  <c r="AG205"/>
  <c r="AI205"/>
  <c r="AJ205"/>
  <c r="L206"/>
  <c r="M206"/>
  <c r="N206"/>
  <c r="O206"/>
  <c r="P206"/>
  <c r="Q206"/>
  <c r="R206"/>
  <c r="S206"/>
  <c r="AA206"/>
  <c r="AB206"/>
  <c r="AC206"/>
  <c r="AD207" s="1"/>
  <c r="AE206"/>
  <c r="AF206"/>
  <c r="AG206"/>
  <c r="AI206"/>
  <c r="AJ206"/>
  <c r="L207"/>
  <c r="M207"/>
  <c r="N207"/>
  <c r="O207"/>
  <c r="P207"/>
  <c r="Q207"/>
  <c r="R207"/>
  <c r="S207"/>
  <c r="AA207"/>
  <c r="AB207"/>
  <c r="AC207"/>
  <c r="AD208" s="1"/>
  <c r="AE207"/>
  <c r="AF207"/>
  <c r="AG207"/>
  <c r="AI207"/>
  <c r="AJ207"/>
  <c r="L208"/>
  <c r="M208"/>
  <c r="N208"/>
  <c r="O208"/>
  <c r="P208"/>
  <c r="Q208"/>
  <c r="R208"/>
  <c r="S208"/>
  <c r="AA208"/>
  <c r="AB208"/>
  <c r="AC208"/>
  <c r="AD209" s="1"/>
  <c r="AE208"/>
  <c r="AF208"/>
  <c r="AG208"/>
  <c r="AI208"/>
  <c r="AJ208"/>
  <c r="L209"/>
  <c r="M209"/>
  <c r="N209"/>
  <c r="O209"/>
  <c r="P209"/>
  <c r="Q209"/>
  <c r="R209"/>
  <c r="S209"/>
  <c r="AA209"/>
  <c r="AB209"/>
  <c r="AC209"/>
  <c r="AD210" s="1"/>
  <c r="AE209"/>
  <c r="AF209"/>
  <c r="AG209"/>
  <c r="AI209"/>
  <c r="AJ209"/>
  <c r="L210"/>
  <c r="M210"/>
  <c r="N210"/>
  <c r="O210"/>
  <c r="P210"/>
  <c r="Q210"/>
  <c r="R210"/>
  <c r="S210"/>
  <c r="AA210"/>
  <c r="AB210"/>
  <c r="AC210"/>
  <c r="AD211" s="1"/>
  <c r="AE210"/>
  <c r="AF210"/>
  <c r="AG210"/>
  <c r="AI210"/>
  <c r="AJ210"/>
  <c r="L211"/>
  <c r="M211"/>
  <c r="N211"/>
  <c r="O211"/>
  <c r="P211"/>
  <c r="Q211"/>
  <c r="R211"/>
  <c r="S211"/>
  <c r="AA211"/>
  <c r="AB211"/>
  <c r="AC211"/>
  <c r="AD212" s="1"/>
  <c r="AE211"/>
  <c r="AF211"/>
  <c r="AG211"/>
  <c r="AI211"/>
  <c r="AJ211"/>
  <c r="L212"/>
  <c r="M212"/>
  <c r="N212"/>
  <c r="O212"/>
  <c r="P212"/>
  <c r="Q212"/>
  <c r="R212"/>
  <c r="S212"/>
  <c r="AA212"/>
  <c r="AB212"/>
  <c r="AC212"/>
  <c r="AD213" s="1"/>
  <c r="AE212"/>
  <c r="AF212"/>
  <c r="AG212"/>
  <c r="AI212"/>
  <c r="AJ212"/>
  <c r="L213"/>
  <c r="M213"/>
  <c r="N213"/>
  <c r="O213"/>
  <c r="P213"/>
  <c r="Q213"/>
  <c r="R213"/>
  <c r="S213"/>
  <c r="AA213"/>
  <c r="AB213"/>
  <c r="AC213"/>
  <c r="AD214" s="1"/>
  <c r="AE213"/>
  <c r="AF213"/>
  <c r="AG213"/>
  <c r="AI213"/>
  <c r="AJ213"/>
  <c r="L214"/>
  <c r="M214"/>
  <c r="N214"/>
  <c r="O214"/>
  <c r="P214"/>
  <c r="Q214"/>
  <c r="R214"/>
  <c r="S214"/>
  <c r="AA214"/>
  <c r="AB214"/>
  <c r="AC214"/>
  <c r="AD215" s="1"/>
  <c r="AE214"/>
  <c r="AF214"/>
  <c r="AG214"/>
  <c r="AI214"/>
  <c r="AJ214"/>
  <c r="L215"/>
  <c r="M215"/>
  <c r="N215"/>
  <c r="O215"/>
  <c r="P215"/>
  <c r="Q215"/>
  <c r="R215"/>
  <c r="S215"/>
  <c r="AA215"/>
  <c r="AB215"/>
  <c r="AC215"/>
  <c r="AD216" s="1"/>
  <c r="AE215"/>
  <c r="AF215"/>
  <c r="AG215"/>
  <c r="AI215"/>
  <c r="AJ215"/>
  <c r="L216"/>
  <c r="M216"/>
  <c r="N216"/>
  <c r="O216"/>
  <c r="P216"/>
  <c r="Q216"/>
  <c r="R216"/>
  <c r="S216"/>
  <c r="AA216"/>
  <c r="AB216"/>
  <c r="AC216"/>
  <c r="AD217" s="1"/>
  <c r="AE216"/>
  <c r="AF216"/>
  <c r="AG216"/>
  <c r="AI216"/>
  <c r="AJ216"/>
  <c r="L217"/>
  <c r="M217"/>
  <c r="N217"/>
  <c r="O217"/>
  <c r="P217"/>
  <c r="Q217"/>
  <c r="R217"/>
  <c r="S217"/>
  <c r="AA217"/>
  <c r="AB217"/>
  <c r="AC217"/>
  <c r="AD218" s="1"/>
  <c r="AE217"/>
  <c r="AF217"/>
  <c r="AG217"/>
  <c r="AI217"/>
  <c r="AJ217"/>
  <c r="L218"/>
  <c r="M218"/>
  <c r="N218"/>
  <c r="O218"/>
  <c r="P218"/>
  <c r="Q218"/>
  <c r="R218"/>
  <c r="S218"/>
  <c r="AA218"/>
  <c r="AB218"/>
  <c r="AC218"/>
  <c r="AD219" s="1"/>
  <c r="AE218"/>
  <c r="AF218"/>
  <c r="AG218"/>
  <c r="AI218"/>
  <c r="AJ218"/>
  <c r="L219"/>
  <c r="M219"/>
  <c r="N219"/>
  <c r="O219"/>
  <c r="P219"/>
  <c r="Q219"/>
  <c r="R219"/>
  <c r="S219"/>
  <c r="AA219"/>
  <c r="AB219"/>
  <c r="AC219"/>
  <c r="AD220" s="1"/>
  <c r="AE219"/>
  <c r="AF219"/>
  <c r="AG219"/>
  <c r="AI219"/>
  <c r="AJ219"/>
  <c r="L220"/>
  <c r="M220"/>
  <c r="N220"/>
  <c r="O220"/>
  <c r="P220"/>
  <c r="Q220"/>
  <c r="R220"/>
  <c r="S220"/>
  <c r="AA220"/>
  <c r="AB220"/>
  <c r="AC220"/>
  <c r="AD221" s="1"/>
  <c r="AE220"/>
  <c r="AF220"/>
  <c r="AG220"/>
  <c r="AI220"/>
  <c r="AJ220"/>
  <c r="L221"/>
  <c r="M221"/>
  <c r="N221"/>
  <c r="O221"/>
  <c r="P221"/>
  <c r="Q221"/>
  <c r="R221"/>
  <c r="S221"/>
  <c r="AA221"/>
  <c r="AB221"/>
  <c r="AC221"/>
  <c r="AD222" s="1"/>
  <c r="AE221"/>
  <c r="AF221"/>
  <c r="AG221"/>
  <c r="AI221"/>
  <c r="AJ221"/>
  <c r="L222"/>
  <c r="M222"/>
  <c r="N222"/>
  <c r="O222"/>
  <c r="P222"/>
  <c r="Q222"/>
  <c r="R222"/>
  <c r="S222"/>
  <c r="AA222"/>
  <c r="AB222"/>
  <c r="AC222"/>
  <c r="AD223" s="1"/>
  <c r="AE222"/>
  <c r="AF222"/>
  <c r="AG222"/>
  <c r="AI222"/>
  <c r="AJ222"/>
  <c r="L223"/>
  <c r="M223"/>
  <c r="N223"/>
  <c r="O223"/>
  <c r="P223"/>
  <c r="Q223"/>
  <c r="R223"/>
  <c r="S223"/>
  <c r="W223"/>
  <c r="AA223"/>
  <c r="AB223"/>
  <c r="AC223"/>
  <c r="AD224" s="1"/>
  <c r="AE223"/>
  <c r="AF223"/>
  <c r="AG223"/>
  <c r="AI223"/>
  <c r="AJ223"/>
  <c r="L224"/>
  <c r="M224"/>
  <c r="N224"/>
  <c r="O224"/>
  <c r="P224"/>
  <c r="Q224"/>
  <c r="R224"/>
  <c r="S224"/>
  <c r="W224"/>
  <c r="W225" s="1"/>
  <c r="AA224"/>
  <c r="AB224"/>
  <c r="AC224"/>
  <c r="AD225" s="1"/>
  <c r="AE224"/>
  <c r="AF224"/>
  <c r="AG224"/>
  <c r="AI224"/>
  <c r="AJ224"/>
  <c r="L225"/>
  <c r="M225"/>
  <c r="N225"/>
  <c r="O225"/>
  <c r="P225"/>
  <c r="Q225"/>
  <c r="R225"/>
  <c r="S225"/>
  <c r="AA225"/>
  <c r="AB225"/>
  <c r="AC225"/>
  <c r="AD226" s="1"/>
  <c r="AE225"/>
  <c r="AF225"/>
  <c r="AG225"/>
  <c r="AI225"/>
  <c r="AJ225"/>
  <c r="L226"/>
  <c r="M226"/>
  <c r="N226"/>
  <c r="O226"/>
  <c r="P226"/>
  <c r="Q226"/>
  <c r="R226"/>
  <c r="S226"/>
  <c r="W226"/>
  <c r="AA226"/>
  <c r="AB226"/>
  <c r="AC226"/>
  <c r="AD227" s="1"/>
  <c r="AE226"/>
  <c r="AF226"/>
  <c r="AG226"/>
  <c r="AI226"/>
  <c r="AJ226"/>
  <c r="L227"/>
  <c r="M227"/>
  <c r="N227"/>
  <c r="O227"/>
  <c r="P227"/>
  <c r="Q227"/>
  <c r="R227"/>
  <c r="S227"/>
  <c r="W227"/>
  <c r="W228" s="1"/>
  <c r="AA227"/>
  <c r="AB227"/>
  <c r="AC227"/>
  <c r="AD228" s="1"/>
  <c r="AE227"/>
  <c r="AF227"/>
  <c r="AG227"/>
  <c r="AI227"/>
  <c r="AJ227"/>
  <c r="L228"/>
  <c r="M228"/>
  <c r="N228"/>
  <c r="O228"/>
  <c r="P228"/>
  <c r="Q228"/>
  <c r="R228"/>
  <c r="S228"/>
  <c r="AA228"/>
  <c r="AB228"/>
  <c r="AC228"/>
  <c r="AD229" s="1"/>
  <c r="AE228"/>
  <c r="AF228"/>
  <c r="AG228"/>
  <c r="AI228"/>
  <c r="AJ228"/>
  <c r="L229"/>
  <c r="M229"/>
  <c r="N229"/>
  <c r="O229"/>
  <c r="P229"/>
  <c r="Q229"/>
  <c r="R229"/>
  <c r="S229"/>
  <c r="W229"/>
  <c r="AA229"/>
  <c r="AB229"/>
  <c r="AC229"/>
  <c r="AD230" s="1"/>
  <c r="AE229"/>
  <c r="AF229"/>
  <c r="AG229"/>
  <c r="AI229"/>
  <c r="AJ229"/>
  <c r="L230"/>
  <c r="M230"/>
  <c r="N230"/>
  <c r="O230"/>
  <c r="P230"/>
  <c r="Q230"/>
  <c r="R230"/>
  <c r="S230"/>
  <c r="W230"/>
  <c r="W231" s="1"/>
  <c r="W232" s="1"/>
  <c r="W233" s="1"/>
  <c r="W234" s="1"/>
  <c r="W235" s="1"/>
  <c r="W236" s="1"/>
  <c r="W237" s="1"/>
  <c r="W238" s="1"/>
  <c r="W239" s="1"/>
  <c r="W240" s="1"/>
  <c r="W241" s="1"/>
  <c r="W242" s="1"/>
  <c r="W243" s="1"/>
  <c r="W244" s="1"/>
  <c r="W245" s="1"/>
  <c r="W246" s="1"/>
  <c r="W247" s="1"/>
  <c r="W248" s="1"/>
  <c r="AA230"/>
  <c r="AB230"/>
  <c r="AC230"/>
  <c r="AD231" s="1"/>
  <c r="AE230"/>
  <c r="AF230"/>
  <c r="AG230"/>
  <c r="AI230"/>
  <c r="AJ230"/>
  <c r="L231"/>
  <c r="M231"/>
  <c r="N231"/>
  <c r="O231"/>
  <c r="P231"/>
  <c r="Q231"/>
  <c r="R231"/>
  <c r="S231"/>
  <c r="AA231"/>
  <c r="AB231"/>
  <c r="AC231"/>
  <c r="AD232" s="1"/>
  <c r="AE231"/>
  <c r="AF231"/>
  <c r="AG231"/>
  <c r="AI231"/>
  <c r="AJ231"/>
  <c r="L232"/>
  <c r="M232"/>
  <c r="N232"/>
  <c r="O232"/>
  <c r="P232"/>
  <c r="Q232"/>
  <c r="R232"/>
  <c r="S232"/>
  <c r="AA232"/>
  <c r="AB232"/>
  <c r="AC232"/>
  <c r="AD233" s="1"/>
  <c r="AE232"/>
  <c r="AF232"/>
  <c r="AG232"/>
  <c r="AI232"/>
  <c r="AJ232"/>
  <c r="L233"/>
  <c r="M233"/>
  <c r="N233"/>
  <c r="O233"/>
  <c r="P233"/>
  <c r="Q233"/>
  <c r="R233"/>
  <c r="S233"/>
  <c r="AA233"/>
  <c r="AB233"/>
  <c r="AC233"/>
  <c r="AD234" s="1"/>
  <c r="AE233"/>
  <c r="AF233"/>
  <c r="AG233"/>
  <c r="AI233"/>
  <c r="AJ233"/>
  <c r="L234"/>
  <c r="M234"/>
  <c r="N234"/>
  <c r="O234"/>
  <c r="P234"/>
  <c r="Q234"/>
  <c r="R234"/>
  <c r="S234"/>
  <c r="AA234"/>
  <c r="AB234"/>
  <c r="AC234"/>
  <c r="AD235" s="1"/>
  <c r="AE234"/>
  <c r="AF234"/>
  <c r="AG234"/>
  <c r="AI234"/>
  <c r="AJ234"/>
  <c r="L235"/>
  <c r="M235"/>
  <c r="N235"/>
  <c r="O235"/>
  <c r="P235"/>
  <c r="Q235"/>
  <c r="R235"/>
  <c r="S235"/>
  <c r="AA235"/>
  <c r="AB235"/>
  <c r="AC235"/>
  <c r="AD236" s="1"/>
  <c r="AE235"/>
  <c r="AF235"/>
  <c r="AG235"/>
  <c r="AI235"/>
  <c r="AJ235"/>
  <c r="L236"/>
  <c r="M236"/>
  <c r="N236"/>
  <c r="O236"/>
  <c r="P236"/>
  <c r="Q236"/>
  <c r="R236"/>
  <c r="S236"/>
  <c r="AA236"/>
  <c r="AB236"/>
  <c r="AC236"/>
  <c r="AD237" s="1"/>
  <c r="AE236"/>
  <c r="AF236"/>
  <c r="AG236"/>
  <c r="AI236"/>
  <c r="AJ236"/>
  <c r="L237"/>
  <c r="M237"/>
  <c r="N237"/>
  <c r="O237"/>
  <c r="P237"/>
  <c r="Q237"/>
  <c r="R237"/>
  <c r="S237"/>
  <c r="AA237"/>
  <c r="AB237"/>
  <c r="AC237"/>
  <c r="AD238" s="1"/>
  <c r="AE237"/>
  <c r="AF237"/>
  <c r="AG237"/>
  <c r="AI237"/>
  <c r="AJ237"/>
  <c r="L238"/>
  <c r="M238"/>
  <c r="N238"/>
  <c r="O238"/>
  <c r="P238"/>
  <c r="Q238"/>
  <c r="R238"/>
  <c r="S238"/>
  <c r="AA238"/>
  <c r="AB238"/>
  <c r="AC238"/>
  <c r="AD239" s="1"/>
  <c r="AE238"/>
  <c r="AF238"/>
  <c r="AG238"/>
  <c r="AI238"/>
  <c r="AJ238"/>
  <c r="L239"/>
  <c r="M239"/>
  <c r="N239"/>
  <c r="O239"/>
  <c r="P239"/>
  <c r="Q239"/>
  <c r="R239"/>
  <c r="S239"/>
  <c r="AA239"/>
  <c r="AB239"/>
  <c r="AC239"/>
  <c r="AD240" s="1"/>
  <c r="AE239"/>
  <c r="AF239"/>
  <c r="AG239"/>
  <c r="AI239"/>
  <c r="AJ239"/>
  <c r="L240"/>
  <c r="M240"/>
  <c r="N240"/>
  <c r="O240"/>
  <c r="P240"/>
  <c r="Q240"/>
  <c r="R240"/>
  <c r="S240"/>
  <c r="AA240"/>
  <c r="AB240"/>
  <c r="AC240"/>
  <c r="AD241" s="1"/>
  <c r="AE240"/>
  <c r="AF240"/>
  <c r="AG240"/>
  <c r="AI240"/>
  <c r="AJ240"/>
  <c r="L241"/>
  <c r="M241"/>
  <c r="N241"/>
  <c r="O241"/>
  <c r="P241"/>
  <c r="Q241"/>
  <c r="R241"/>
  <c r="S241"/>
  <c r="AA241"/>
  <c r="AB241"/>
  <c r="AC241"/>
  <c r="AD242" s="1"/>
  <c r="AE241"/>
  <c r="AF241"/>
  <c r="AG241"/>
  <c r="AI241"/>
  <c r="AJ241"/>
  <c r="L242"/>
  <c r="M242"/>
  <c r="N242"/>
  <c r="O242"/>
  <c r="P242"/>
  <c r="Q242"/>
  <c r="R242"/>
  <c r="S242"/>
  <c r="AA242"/>
  <c r="AB242"/>
  <c r="AC242"/>
  <c r="AD243" s="1"/>
  <c r="AE242"/>
  <c r="AF242"/>
  <c r="AG242"/>
  <c r="AI242"/>
  <c r="AJ242"/>
  <c r="L243"/>
  <c r="M243"/>
  <c r="N243"/>
  <c r="O243"/>
  <c r="P243"/>
  <c r="Q243"/>
  <c r="R243"/>
  <c r="S243"/>
  <c r="AA243"/>
  <c r="AB243"/>
  <c r="AC243"/>
  <c r="AD244" s="1"/>
  <c r="AE243"/>
  <c r="AF243"/>
  <c r="AG243"/>
  <c r="AI243"/>
  <c r="AJ243"/>
  <c r="L244"/>
  <c r="M244"/>
  <c r="N244"/>
  <c r="O244"/>
  <c r="P244"/>
  <c r="Q244"/>
  <c r="R244"/>
  <c r="S244"/>
  <c r="AA244"/>
  <c r="AB244"/>
  <c r="AC244"/>
  <c r="AD245" s="1"/>
  <c r="AE244"/>
  <c r="AF244"/>
  <c r="AG244"/>
  <c r="AI244"/>
  <c r="AJ244"/>
  <c r="L245"/>
  <c r="M245"/>
  <c r="N245"/>
  <c r="O245"/>
  <c r="P245"/>
  <c r="Q245"/>
  <c r="R245"/>
  <c r="S245"/>
  <c r="AA245"/>
  <c r="AB245"/>
  <c r="AC245"/>
  <c r="AD246" s="1"/>
  <c r="AE245"/>
  <c r="AF245"/>
  <c r="AG245"/>
  <c r="AI245"/>
  <c r="AJ245"/>
  <c r="L246"/>
  <c r="M246"/>
  <c r="N246"/>
  <c r="O246"/>
  <c r="P246"/>
  <c r="Q246"/>
  <c r="R246"/>
  <c r="S246"/>
  <c r="AA246"/>
  <c r="AB246"/>
  <c r="AC246"/>
  <c r="AD247" s="1"/>
  <c r="AE246"/>
  <c r="AF246"/>
  <c r="AG246"/>
  <c r="AI246"/>
  <c r="AJ246"/>
  <c r="L247"/>
  <c r="M247"/>
  <c r="N247"/>
  <c r="O247"/>
  <c r="P247"/>
  <c r="Q247"/>
  <c r="R247"/>
  <c r="S247"/>
  <c r="AA247"/>
  <c r="AB247"/>
  <c r="AC247"/>
  <c r="AD248" s="1"/>
  <c r="AE247"/>
  <c r="AF247"/>
  <c r="AG247"/>
  <c r="AI247"/>
  <c r="AJ247"/>
  <c r="L248"/>
  <c r="M248"/>
  <c r="N248"/>
  <c r="O248"/>
  <c r="P248"/>
  <c r="Q248"/>
  <c r="R248"/>
  <c r="S248"/>
  <c r="AA248"/>
  <c r="AB248"/>
  <c r="AC248"/>
  <c r="AD249" s="1"/>
  <c r="AE248"/>
  <c r="AF248"/>
  <c r="AG248"/>
  <c r="AI248"/>
  <c r="AJ248"/>
  <c r="L249"/>
  <c r="M249"/>
  <c r="N249"/>
  <c r="O249"/>
  <c r="P249"/>
  <c r="Q249"/>
  <c r="R249"/>
  <c r="S249"/>
  <c r="W249"/>
  <c r="AA249"/>
  <c r="AB249"/>
  <c r="AC249"/>
  <c r="AD250" s="1"/>
  <c r="AE249"/>
  <c r="AF249"/>
  <c r="AG249"/>
  <c r="AI249"/>
  <c r="AJ249"/>
  <c r="L250"/>
  <c r="M250"/>
  <c r="N250"/>
  <c r="O250"/>
  <c r="P250"/>
  <c r="Q250"/>
  <c r="R250"/>
  <c r="S250"/>
  <c r="W250"/>
  <c r="W251" s="1"/>
  <c r="W252" s="1"/>
  <c r="W253" s="1"/>
  <c r="W254" s="1"/>
  <c r="W255" s="1"/>
  <c r="AA250"/>
  <c r="AB250"/>
  <c r="AC250"/>
  <c r="AD251" s="1"/>
  <c r="AE250"/>
  <c r="AF250"/>
  <c r="AG250"/>
  <c r="AI250"/>
  <c r="AJ250"/>
  <c r="L251"/>
  <c r="M251"/>
  <c r="N251"/>
  <c r="O251"/>
  <c r="P251"/>
  <c r="Q251"/>
  <c r="R251"/>
  <c r="S251"/>
  <c r="AA251"/>
  <c r="AB251"/>
  <c r="AC251"/>
  <c r="AD252" s="1"/>
  <c r="AE251"/>
  <c r="AF251"/>
  <c r="AG251"/>
  <c r="AI251"/>
  <c r="AJ251"/>
  <c r="L252"/>
  <c r="M252"/>
  <c r="N252"/>
  <c r="O252"/>
  <c r="P252"/>
  <c r="Q252"/>
  <c r="R252"/>
  <c r="S252"/>
  <c r="AA252"/>
  <c r="AB252"/>
  <c r="AC252"/>
  <c r="AD253" s="1"/>
  <c r="AE252"/>
  <c r="AF252"/>
  <c r="AG252"/>
  <c r="AI252"/>
  <c r="AJ252"/>
  <c r="L253"/>
  <c r="M253"/>
  <c r="N253"/>
  <c r="O253"/>
  <c r="P253"/>
  <c r="Q253"/>
  <c r="R253"/>
  <c r="S253"/>
  <c r="AA253"/>
  <c r="AB253"/>
  <c r="AC253"/>
  <c r="AD254" s="1"/>
  <c r="AE253"/>
  <c r="AF253"/>
  <c r="AG253"/>
  <c r="AI253"/>
  <c r="AJ253"/>
  <c r="L254"/>
  <c r="M254"/>
  <c r="N254"/>
  <c r="O254"/>
  <c r="P254"/>
  <c r="Q254"/>
  <c r="R254"/>
  <c r="S254"/>
  <c r="AA254"/>
  <c r="AB254"/>
  <c r="AC254"/>
  <c r="AD255" s="1"/>
  <c r="AE254"/>
  <c r="AF254"/>
  <c r="AG254"/>
  <c r="AI254"/>
  <c r="AJ254"/>
  <c r="L255"/>
  <c r="M255"/>
  <c r="N255"/>
  <c r="O255"/>
  <c r="P255"/>
  <c r="Q255"/>
  <c r="R255"/>
  <c r="S255"/>
  <c r="AA255"/>
  <c r="AB255"/>
  <c r="AC255"/>
  <c r="AD256" s="1"/>
  <c r="AE255"/>
  <c r="AF255"/>
  <c r="AG255"/>
  <c r="AI255"/>
  <c r="AJ255"/>
  <c r="L256"/>
  <c r="M256"/>
  <c r="N256"/>
  <c r="O256"/>
  <c r="P256"/>
  <c r="Q256"/>
  <c r="R256"/>
  <c r="S256"/>
  <c r="W256"/>
  <c r="AA256"/>
  <c r="AB256"/>
  <c r="AC256"/>
  <c r="AD257" s="1"/>
  <c r="AE256"/>
  <c r="AF256"/>
  <c r="AG256"/>
  <c r="AI256"/>
  <c r="AJ256"/>
  <c r="L257"/>
  <c r="M257"/>
  <c r="N257"/>
  <c r="O257"/>
  <c r="P257"/>
  <c r="Q257"/>
  <c r="R257"/>
  <c r="S257"/>
  <c r="W257"/>
  <c r="W258" s="1"/>
  <c r="W259" s="1"/>
  <c r="W260" s="1"/>
  <c r="W261" s="1"/>
  <c r="W262" s="1"/>
  <c r="W263" s="1"/>
  <c r="W264" s="1"/>
  <c r="W265" s="1"/>
  <c r="W266" s="1"/>
  <c r="W267" s="1"/>
  <c r="AA257"/>
  <c r="AB257"/>
  <c r="AC257"/>
  <c r="AD258" s="1"/>
  <c r="AE257"/>
  <c r="AF257"/>
  <c r="AG257"/>
  <c r="AI257"/>
  <c r="AJ257"/>
  <c r="L258"/>
  <c r="M258"/>
  <c r="N258"/>
  <c r="O258"/>
  <c r="P258"/>
  <c r="Q258"/>
  <c r="R258"/>
  <c r="S258"/>
  <c r="AA258"/>
  <c r="AB258"/>
  <c r="AC258"/>
  <c r="AD259" s="1"/>
  <c r="AE258"/>
  <c r="AF258"/>
  <c r="AG258"/>
  <c r="AI258"/>
  <c r="AJ258"/>
  <c r="L259"/>
  <c r="M259"/>
  <c r="N259"/>
  <c r="O259"/>
  <c r="P259"/>
  <c r="Q259"/>
  <c r="R259"/>
  <c r="S259"/>
  <c r="AA259"/>
  <c r="AB259"/>
  <c r="AC259"/>
  <c r="AD260" s="1"/>
  <c r="AE259"/>
  <c r="AF259"/>
  <c r="AG259"/>
  <c r="AI259"/>
  <c r="AJ259"/>
  <c r="L260"/>
  <c r="M260"/>
  <c r="N260"/>
  <c r="O260"/>
  <c r="P260"/>
  <c r="Q260"/>
  <c r="R260"/>
  <c r="S260"/>
  <c r="AA260"/>
  <c r="AB260"/>
  <c r="AC260"/>
  <c r="AD261" s="1"/>
  <c r="AE260"/>
  <c r="AF260"/>
  <c r="AG260"/>
  <c r="AI260"/>
  <c r="AJ260"/>
  <c r="L261"/>
  <c r="M261"/>
  <c r="N261"/>
  <c r="O261"/>
  <c r="P261"/>
  <c r="Q261"/>
  <c r="R261"/>
  <c r="S261"/>
  <c r="AA261"/>
  <c r="AB261"/>
  <c r="AC261"/>
  <c r="AD262" s="1"/>
  <c r="AE261"/>
  <c r="AF261"/>
  <c r="AG261"/>
  <c r="AI261"/>
  <c r="AJ261"/>
  <c r="L262"/>
  <c r="M262"/>
  <c r="N262"/>
  <c r="O262"/>
  <c r="P262"/>
  <c r="Q262"/>
  <c r="R262"/>
  <c r="S262"/>
  <c r="AA262"/>
  <c r="AB262"/>
  <c r="AC262"/>
  <c r="AD263" s="1"/>
  <c r="AE262"/>
  <c r="AF262"/>
  <c r="AG262"/>
  <c r="AI262"/>
  <c r="AJ262"/>
  <c r="L263"/>
  <c r="M263"/>
  <c r="N263"/>
  <c r="O263"/>
  <c r="P263"/>
  <c r="Q263"/>
  <c r="R263"/>
  <c r="S263"/>
  <c r="AA263"/>
  <c r="AB263"/>
  <c r="AC263"/>
  <c r="AD264" s="1"/>
  <c r="AE263"/>
  <c r="AF263"/>
  <c r="AG263"/>
  <c r="AI263"/>
  <c r="AJ263"/>
  <c r="L264"/>
  <c r="M264"/>
  <c r="N264"/>
  <c r="O264"/>
  <c r="P264"/>
  <c r="Q264"/>
  <c r="R264"/>
  <c r="S264"/>
  <c r="AA264"/>
  <c r="AB264"/>
  <c r="AC264"/>
  <c r="AD265" s="1"/>
  <c r="AE264"/>
  <c r="AF264"/>
  <c r="AG264"/>
  <c r="AI264"/>
  <c r="AJ264"/>
  <c r="L265"/>
  <c r="M265"/>
  <c r="N265"/>
  <c r="O265"/>
  <c r="P265"/>
  <c r="Q265"/>
  <c r="R265"/>
  <c r="S265"/>
  <c r="AA265"/>
  <c r="AB265"/>
  <c r="AC265"/>
  <c r="AD266" s="1"/>
  <c r="AE265"/>
  <c r="AF265"/>
  <c r="AG265"/>
  <c r="AI265"/>
  <c r="AJ265"/>
  <c r="L266"/>
  <c r="M266"/>
  <c r="N266"/>
  <c r="O266"/>
  <c r="P266"/>
  <c r="Q266"/>
  <c r="R266"/>
  <c r="S266"/>
  <c r="AA266"/>
  <c r="AB266"/>
  <c r="AC266"/>
  <c r="AD267" s="1"/>
  <c r="AE266"/>
  <c r="AF266"/>
  <c r="AG266"/>
  <c r="AI266"/>
  <c r="AJ266"/>
  <c r="L267"/>
  <c r="M267"/>
  <c r="N267"/>
  <c r="O267"/>
  <c r="P267"/>
  <c r="Q267"/>
  <c r="R267"/>
  <c r="S267"/>
  <c r="AA267"/>
  <c r="AB267"/>
  <c r="AC267"/>
  <c r="AD268" s="1"/>
  <c r="AE267"/>
  <c r="AF267"/>
  <c r="AG267"/>
  <c r="AI267"/>
  <c r="AJ267"/>
  <c r="L268"/>
  <c r="M268"/>
  <c r="N268"/>
  <c r="O268"/>
  <c r="P268"/>
  <c r="Q268"/>
  <c r="R268"/>
  <c r="S268"/>
  <c r="W268"/>
  <c r="W269" s="1"/>
  <c r="AA268"/>
  <c r="AB268"/>
  <c r="AC268"/>
  <c r="AD269" s="1"/>
  <c r="AE268"/>
  <c r="AF268"/>
  <c r="AG268"/>
  <c r="AI268"/>
  <c r="AJ268"/>
  <c r="L269"/>
  <c r="M269"/>
  <c r="N269"/>
  <c r="O269"/>
  <c r="P269"/>
  <c r="Q269"/>
  <c r="R269"/>
  <c r="S269"/>
  <c r="AA269"/>
  <c r="AB269"/>
  <c r="AC269"/>
  <c r="AD270" s="1"/>
  <c r="AE269"/>
  <c r="AF269"/>
  <c r="AG269"/>
  <c r="AI269"/>
  <c r="AJ269"/>
  <c r="L270"/>
  <c r="M270"/>
  <c r="N270"/>
  <c r="O270"/>
  <c r="P270"/>
  <c r="Q270"/>
  <c r="R270"/>
  <c r="S270"/>
  <c r="W270"/>
  <c r="W271" s="1"/>
  <c r="W272" s="1"/>
  <c r="W273" s="1"/>
  <c r="W274" s="1"/>
  <c r="W275" s="1"/>
  <c r="AA270"/>
  <c r="AB270"/>
  <c r="AC270"/>
  <c r="AD271" s="1"/>
  <c r="AE270"/>
  <c r="AF270"/>
  <c r="AG270"/>
  <c r="AI270"/>
  <c r="AJ270"/>
  <c r="L271"/>
  <c r="M271"/>
  <c r="N271"/>
  <c r="O271"/>
  <c r="P271"/>
  <c r="Q271"/>
  <c r="R271"/>
  <c r="S271"/>
  <c r="AA271"/>
  <c r="AB271"/>
  <c r="AC271"/>
  <c r="AD272" s="1"/>
  <c r="AE271"/>
  <c r="AF271"/>
  <c r="AG271"/>
  <c r="AI271"/>
  <c r="AJ271"/>
  <c r="L272"/>
  <c r="M272"/>
  <c r="N272"/>
  <c r="O272"/>
  <c r="P272"/>
  <c r="Q272"/>
  <c r="R272"/>
  <c r="S272"/>
  <c r="AA272"/>
  <c r="AB272"/>
  <c r="AC272"/>
  <c r="AD273" s="1"/>
  <c r="AE272"/>
  <c r="AF272"/>
  <c r="AG272"/>
  <c r="AI272"/>
  <c r="AJ272"/>
  <c r="L273"/>
  <c r="M273"/>
  <c r="N273"/>
  <c r="O273"/>
  <c r="P273"/>
  <c r="Q273"/>
  <c r="R273"/>
  <c r="S273"/>
  <c r="AA273"/>
  <c r="AB273"/>
  <c r="AC273"/>
  <c r="AD274" s="1"/>
  <c r="AE273"/>
  <c r="AF273"/>
  <c r="AG273"/>
  <c r="AI273"/>
  <c r="AJ273"/>
  <c r="L274"/>
  <c r="M274"/>
  <c r="N274"/>
  <c r="O274"/>
  <c r="P274"/>
  <c r="Q274"/>
  <c r="R274"/>
  <c r="S274"/>
  <c r="AA274"/>
  <c r="AB274"/>
  <c r="AC274"/>
  <c r="AD275" s="1"/>
  <c r="AE274"/>
  <c r="AF274"/>
  <c r="AG274"/>
  <c r="AI274"/>
  <c r="AJ274"/>
  <c r="L275"/>
  <c r="M275"/>
  <c r="N275"/>
  <c r="O275"/>
  <c r="P275"/>
  <c r="Q275"/>
  <c r="R275"/>
  <c r="S275"/>
  <c r="AA275"/>
  <c r="AB275"/>
  <c r="AC275"/>
  <c r="AD276" s="1"/>
  <c r="AE275"/>
  <c r="AF275"/>
  <c r="AG275"/>
  <c r="AI275"/>
  <c r="AJ275"/>
  <c r="L276"/>
  <c r="M276"/>
  <c r="N276"/>
  <c r="O276"/>
  <c r="P276"/>
  <c r="Q276"/>
  <c r="R276"/>
  <c r="S276"/>
  <c r="W276"/>
  <c r="AA276"/>
  <c r="AB276"/>
  <c r="AC276"/>
  <c r="AD277" s="1"/>
  <c r="AE276"/>
  <c r="AF276"/>
  <c r="AG276"/>
  <c r="AI276"/>
  <c r="AJ276"/>
  <c r="L277"/>
  <c r="M277"/>
  <c r="N277"/>
  <c r="O277"/>
  <c r="P277"/>
  <c r="Q277"/>
  <c r="R277"/>
  <c r="S277"/>
  <c r="W277"/>
  <c r="AA277"/>
  <c r="AB277"/>
  <c r="AC277"/>
  <c r="AD278" s="1"/>
  <c r="AE277"/>
  <c r="AF277"/>
  <c r="AG277"/>
  <c r="AI277"/>
  <c r="AJ277"/>
  <c r="L278"/>
  <c r="M278"/>
  <c r="N278"/>
  <c r="O278"/>
  <c r="P278"/>
  <c r="Q278"/>
  <c r="R278"/>
  <c r="S278"/>
  <c r="W278"/>
  <c r="AA278"/>
  <c r="AB278"/>
  <c r="AC278"/>
  <c r="AD279" s="1"/>
  <c r="AE278"/>
  <c r="AF278"/>
  <c r="AG278"/>
  <c r="AI278"/>
  <c r="AJ278"/>
  <c r="L279"/>
  <c r="M279"/>
  <c r="N279"/>
  <c r="O279"/>
  <c r="P279"/>
  <c r="Q279"/>
  <c r="R279"/>
  <c r="S279"/>
  <c r="W279"/>
  <c r="AA279"/>
  <c r="AB279"/>
  <c r="AC279"/>
  <c r="AD280" s="1"/>
  <c r="AE279"/>
  <c r="AF279"/>
  <c r="AG279"/>
  <c r="AI279"/>
  <c r="AJ279"/>
  <c r="L280"/>
  <c r="M280"/>
  <c r="N280"/>
  <c r="O280"/>
  <c r="P280"/>
  <c r="Q280"/>
  <c r="R280"/>
  <c r="S280"/>
  <c r="W280"/>
  <c r="AA280"/>
  <c r="AB280"/>
  <c r="AC280"/>
  <c r="AD281" s="1"/>
  <c r="AE280"/>
  <c r="AF280"/>
  <c r="AG280"/>
  <c r="AI280"/>
  <c r="AJ280"/>
  <c r="L281"/>
  <c r="M281"/>
  <c r="N281"/>
  <c r="O281"/>
  <c r="P281"/>
  <c r="Q281"/>
  <c r="R281"/>
  <c r="S281"/>
  <c r="W281"/>
  <c r="AA281"/>
  <c r="AB281"/>
  <c r="AC281"/>
  <c r="AD282" s="1"/>
  <c r="AE281"/>
  <c r="AF281"/>
  <c r="AG281"/>
  <c r="AI281"/>
  <c r="AJ281"/>
  <c r="L282"/>
  <c r="M282"/>
  <c r="N282"/>
  <c r="O282"/>
  <c r="P282"/>
  <c r="Q282"/>
  <c r="R282"/>
  <c r="S282"/>
  <c r="W282"/>
  <c r="AA282"/>
  <c r="AB282"/>
  <c r="AC282"/>
  <c r="AD283" s="1"/>
  <c r="AE282"/>
  <c r="AF282"/>
  <c r="AG282"/>
  <c r="AI282"/>
  <c r="AJ282"/>
  <c r="L283"/>
  <c r="M283"/>
  <c r="N283"/>
  <c r="O283"/>
  <c r="P283"/>
  <c r="Q283"/>
  <c r="R283"/>
  <c r="S283"/>
  <c r="W283"/>
  <c r="W284" s="1"/>
  <c r="W285" s="1"/>
  <c r="W286" s="1"/>
  <c r="W287" s="1"/>
  <c r="W288" s="1"/>
  <c r="W289" s="1"/>
  <c r="W290" s="1"/>
  <c r="W291" s="1"/>
  <c r="W292" s="1"/>
  <c r="W293" s="1"/>
  <c r="W294" s="1"/>
  <c r="W295" s="1"/>
  <c r="W296" s="1"/>
  <c r="W297" s="1"/>
  <c r="W298" s="1"/>
  <c r="W299" s="1"/>
  <c r="W300" s="1"/>
  <c r="W301" s="1"/>
  <c r="W302" s="1"/>
  <c r="W303" s="1"/>
  <c r="AA283"/>
  <c r="AB283"/>
  <c r="AC283"/>
  <c r="AD284" s="1"/>
  <c r="AE283"/>
  <c r="AF283"/>
  <c r="AG283"/>
  <c r="AI283"/>
  <c r="AJ283"/>
  <c r="L284"/>
  <c r="M284"/>
  <c r="N284"/>
  <c r="O284"/>
  <c r="P284"/>
  <c r="Q284"/>
  <c r="R284"/>
  <c r="S284"/>
  <c r="AA284"/>
  <c r="AB284"/>
  <c r="AC284"/>
  <c r="AD285" s="1"/>
  <c r="AE284"/>
  <c r="AF284"/>
  <c r="AG284"/>
  <c r="AI284"/>
  <c r="AJ284"/>
  <c r="L285"/>
  <c r="M285"/>
  <c r="N285"/>
  <c r="O285"/>
  <c r="P285"/>
  <c r="Q285"/>
  <c r="R285"/>
  <c r="S285"/>
  <c r="AA285"/>
  <c r="AB285"/>
  <c r="AC285"/>
  <c r="AD286" s="1"/>
  <c r="AE285"/>
  <c r="AF285"/>
  <c r="AG285"/>
  <c r="AI285"/>
  <c r="AJ285"/>
  <c r="L286"/>
  <c r="M286"/>
  <c r="N286"/>
  <c r="O286"/>
  <c r="P286"/>
  <c r="Q286"/>
  <c r="R286"/>
  <c r="S286"/>
  <c r="AA286"/>
  <c r="AB286"/>
  <c r="AC286"/>
  <c r="AD287" s="1"/>
  <c r="AE286"/>
  <c r="AF286"/>
  <c r="AG286"/>
  <c r="AI286"/>
  <c r="AJ286"/>
  <c r="L287"/>
  <c r="M287"/>
  <c r="N287"/>
  <c r="O287"/>
  <c r="P287"/>
  <c r="Q287"/>
  <c r="R287"/>
  <c r="S287"/>
  <c r="AA287"/>
  <c r="AB287"/>
  <c r="AC287"/>
  <c r="AD288" s="1"/>
  <c r="AE287"/>
  <c r="AF287"/>
  <c r="AG287"/>
  <c r="AI287"/>
  <c r="AJ287"/>
  <c r="L288"/>
  <c r="M288"/>
  <c r="N288"/>
  <c r="O288"/>
  <c r="P288"/>
  <c r="Q288"/>
  <c r="R288"/>
  <c r="S288"/>
  <c r="AA288"/>
  <c r="AB288"/>
  <c r="AC288"/>
  <c r="AD289" s="1"/>
  <c r="AE288"/>
  <c r="AF288"/>
  <c r="AG288"/>
  <c r="AI288"/>
  <c r="AJ288"/>
  <c r="L289"/>
  <c r="M289"/>
  <c r="N289"/>
  <c r="O289"/>
  <c r="P289"/>
  <c r="Q289"/>
  <c r="R289"/>
  <c r="S289"/>
  <c r="AA289"/>
  <c r="AB289"/>
  <c r="AC289"/>
  <c r="AD290" s="1"/>
  <c r="AE289"/>
  <c r="AF289"/>
  <c r="AG289"/>
  <c r="AI289"/>
  <c r="AJ289"/>
  <c r="L290"/>
  <c r="M290"/>
  <c r="N290"/>
  <c r="O290"/>
  <c r="P290"/>
  <c r="Q290"/>
  <c r="R290"/>
  <c r="S290"/>
  <c r="AA290"/>
  <c r="AB290"/>
  <c r="AC290"/>
  <c r="AD291" s="1"/>
  <c r="AE290"/>
  <c r="AF290"/>
  <c r="AG290"/>
  <c r="AI290"/>
  <c r="AJ290"/>
  <c r="L291"/>
  <c r="M291"/>
  <c r="N291"/>
  <c r="O291"/>
  <c r="P291"/>
  <c r="Q291"/>
  <c r="R291"/>
  <c r="S291"/>
  <c r="AA291"/>
  <c r="AB291"/>
  <c r="AC291"/>
  <c r="AD292" s="1"/>
  <c r="AE291"/>
  <c r="AF291"/>
  <c r="AG291"/>
  <c r="AI291"/>
  <c r="AJ291"/>
  <c r="L292"/>
  <c r="M292"/>
  <c r="N292"/>
  <c r="O292"/>
  <c r="P292"/>
  <c r="Q292"/>
  <c r="R292"/>
  <c r="S292"/>
  <c r="AA292"/>
  <c r="AB292"/>
  <c r="AC292"/>
  <c r="AD293" s="1"/>
  <c r="AE292"/>
  <c r="AF292"/>
  <c r="AG292"/>
  <c r="AI292"/>
  <c r="AJ292"/>
  <c r="L293"/>
  <c r="M293"/>
  <c r="N293"/>
  <c r="O293"/>
  <c r="P293"/>
  <c r="Q293"/>
  <c r="R293"/>
  <c r="S293"/>
  <c r="AA293"/>
  <c r="AB293"/>
  <c r="AC293"/>
  <c r="AD294" s="1"/>
  <c r="AE293"/>
  <c r="AF293"/>
  <c r="AG293"/>
  <c r="AI293"/>
  <c r="AJ293"/>
  <c r="L294"/>
  <c r="M294"/>
  <c r="N294"/>
  <c r="O294"/>
  <c r="P294"/>
  <c r="Q294"/>
  <c r="R294"/>
  <c r="S294"/>
  <c r="AA294"/>
  <c r="AB294"/>
  <c r="AC294"/>
  <c r="AD295" s="1"/>
  <c r="AE294"/>
  <c r="AF294"/>
  <c r="AG294"/>
  <c r="AI294"/>
  <c r="AJ294"/>
  <c r="L295"/>
  <c r="M295"/>
  <c r="N295"/>
  <c r="O295"/>
  <c r="P295"/>
  <c r="Q295"/>
  <c r="R295"/>
  <c r="S295"/>
  <c r="AA295"/>
  <c r="AB295"/>
  <c r="AC295"/>
  <c r="AD296" s="1"/>
  <c r="AE295"/>
  <c r="AF295"/>
  <c r="AG295"/>
  <c r="AI295"/>
  <c r="AJ295"/>
  <c r="L296"/>
  <c r="M296"/>
  <c r="N296"/>
  <c r="O296"/>
  <c r="P296"/>
  <c r="Q296"/>
  <c r="R296"/>
  <c r="S296"/>
  <c r="AA296"/>
  <c r="AB296"/>
  <c r="AC296"/>
  <c r="AD297" s="1"/>
  <c r="AE296"/>
  <c r="AF296"/>
  <c r="AG296"/>
  <c r="AI296"/>
  <c r="AJ296"/>
  <c r="L297"/>
  <c r="M297"/>
  <c r="N297"/>
  <c r="O297"/>
  <c r="P297"/>
  <c r="Q297"/>
  <c r="R297"/>
  <c r="S297"/>
  <c r="AA297"/>
  <c r="AB297"/>
  <c r="AC297"/>
  <c r="AD298" s="1"/>
  <c r="AE297"/>
  <c r="AF297"/>
  <c r="AG297"/>
  <c r="AI297"/>
  <c r="AJ297"/>
  <c r="L298"/>
  <c r="M298"/>
  <c r="N298"/>
  <c r="O298"/>
  <c r="P298"/>
  <c r="Q298"/>
  <c r="R298"/>
  <c r="S298"/>
  <c r="AA298"/>
  <c r="AB298"/>
  <c r="AC298"/>
  <c r="AD299" s="1"/>
  <c r="AE298"/>
  <c r="AF298"/>
  <c r="AG298"/>
  <c r="AI298"/>
  <c r="AJ298"/>
  <c r="L299"/>
  <c r="M299"/>
  <c r="N299"/>
  <c r="O299"/>
  <c r="P299"/>
  <c r="Q299"/>
  <c r="R299"/>
  <c r="S299"/>
  <c r="AA299"/>
  <c r="AB299"/>
  <c r="AC299"/>
  <c r="AD300" s="1"/>
  <c r="AE299"/>
  <c r="AF299"/>
  <c r="AG299"/>
  <c r="AI299"/>
  <c r="AJ299"/>
  <c r="L300"/>
  <c r="M300"/>
  <c r="N300"/>
  <c r="O300"/>
  <c r="P300"/>
  <c r="Q300"/>
  <c r="R300"/>
  <c r="S300"/>
  <c r="AA300"/>
  <c r="AB300"/>
  <c r="AC300"/>
  <c r="AD301" s="1"/>
  <c r="AE300"/>
  <c r="AF300"/>
  <c r="AG300"/>
  <c r="AI300"/>
  <c r="AJ300"/>
  <c r="L301"/>
  <c r="M301"/>
  <c r="N301"/>
  <c r="O301"/>
  <c r="P301"/>
  <c r="Q301"/>
  <c r="R301"/>
  <c r="S301"/>
  <c r="AA301"/>
  <c r="AB301"/>
  <c r="AC301"/>
  <c r="AD302" s="1"/>
  <c r="AE301"/>
  <c r="AF301"/>
  <c r="AG301"/>
  <c r="AI301"/>
  <c r="AJ301"/>
  <c r="L302"/>
  <c r="M302"/>
  <c r="N302"/>
  <c r="O302"/>
  <c r="P302"/>
  <c r="Q302"/>
  <c r="R302"/>
  <c r="S302"/>
  <c r="AA302"/>
  <c r="AB302"/>
  <c r="AC302"/>
  <c r="AD303" s="1"/>
  <c r="AE302"/>
  <c r="AF302"/>
  <c r="AG302"/>
  <c r="AI302"/>
  <c r="AJ302"/>
  <c r="L303"/>
  <c r="M303"/>
  <c r="N303"/>
  <c r="O303"/>
  <c r="P303"/>
  <c r="Q303"/>
  <c r="R303"/>
  <c r="S303"/>
  <c r="AA303"/>
  <c r="AB303"/>
  <c r="AC303"/>
  <c r="AD304" s="1"/>
  <c r="AE303"/>
  <c r="AF303"/>
  <c r="AG303"/>
  <c r="AI303"/>
  <c r="AJ303"/>
  <c r="L304"/>
  <c r="M304"/>
  <c r="N304"/>
  <c r="O304"/>
  <c r="P304"/>
  <c r="Q304"/>
  <c r="R304"/>
  <c r="S304"/>
  <c r="W304"/>
  <c r="AA304"/>
  <c r="AB304"/>
  <c r="AC304"/>
  <c r="AD305" s="1"/>
  <c r="AE304"/>
  <c r="AF304"/>
  <c r="AG304"/>
  <c r="AI304"/>
  <c r="AJ304"/>
  <c r="L305"/>
  <c r="M305"/>
  <c r="N305"/>
  <c r="O305"/>
  <c r="P305"/>
  <c r="Q305"/>
  <c r="R305"/>
  <c r="S305"/>
  <c r="W305"/>
  <c r="AA305"/>
  <c r="AB305"/>
  <c r="AC305"/>
  <c r="AD306" s="1"/>
  <c r="AE305"/>
  <c r="AF305"/>
  <c r="AG305"/>
  <c r="AI305"/>
  <c r="AJ305"/>
  <c r="L306"/>
  <c r="M306"/>
  <c r="N306"/>
  <c r="O306"/>
  <c r="P306"/>
  <c r="Q306"/>
  <c r="R306"/>
  <c r="S306"/>
  <c r="W306"/>
  <c r="AA306"/>
  <c r="AB306"/>
  <c r="AC306"/>
  <c r="AD307" s="1"/>
  <c r="AE306"/>
  <c r="AF306"/>
  <c r="AG306"/>
  <c r="AI306"/>
  <c r="AJ306"/>
  <c r="L307"/>
  <c r="M307"/>
  <c r="N307"/>
  <c r="O307"/>
  <c r="P307"/>
  <c r="Q307"/>
  <c r="R307"/>
  <c r="S307"/>
  <c r="W307"/>
  <c r="W308" s="1"/>
  <c r="AA307"/>
  <c r="AB307"/>
  <c r="AC307"/>
  <c r="AD308" s="1"/>
  <c r="AE307"/>
  <c r="AF307"/>
  <c r="AG307"/>
  <c r="AI307"/>
  <c r="AJ307"/>
  <c r="L308"/>
  <c r="M308"/>
  <c r="N308"/>
  <c r="O308"/>
  <c r="P308"/>
  <c r="Q308"/>
  <c r="R308"/>
  <c r="S308"/>
  <c r="AA308"/>
  <c r="AB308"/>
  <c r="AC308"/>
  <c r="AD309" s="1"/>
  <c r="AE308"/>
  <c r="AF308"/>
  <c r="AG308"/>
  <c r="AI308"/>
  <c r="AJ308"/>
  <c r="L309"/>
  <c r="M309"/>
  <c r="N309"/>
  <c r="O309"/>
  <c r="P309"/>
  <c r="Q309"/>
  <c r="R309"/>
  <c r="S309"/>
  <c r="W309"/>
  <c r="AA309"/>
  <c r="AB309"/>
  <c r="AC309"/>
  <c r="AD310" s="1"/>
  <c r="AE309"/>
  <c r="AF309"/>
  <c r="AG309"/>
  <c r="AI309"/>
  <c r="AJ309"/>
  <c r="L310"/>
  <c r="M310"/>
  <c r="N310"/>
  <c r="O310"/>
  <c r="P310"/>
  <c r="Q310"/>
  <c r="R310"/>
  <c r="S310"/>
  <c r="W310"/>
  <c r="W311" s="1"/>
  <c r="AA310"/>
  <c r="AB310"/>
  <c r="AC310"/>
  <c r="AD311" s="1"/>
  <c r="AE310"/>
  <c r="AF310"/>
  <c r="AG310"/>
  <c r="AI310"/>
  <c r="AJ310"/>
  <c r="L311"/>
  <c r="M311"/>
  <c r="N311"/>
  <c r="O311"/>
  <c r="P311"/>
  <c r="Q311"/>
  <c r="R311"/>
  <c r="S311"/>
  <c r="AA311"/>
  <c r="AB311"/>
  <c r="AC311"/>
  <c r="AD312" s="1"/>
  <c r="AE311"/>
  <c r="AF311"/>
  <c r="AG311"/>
  <c r="AI311"/>
  <c r="AJ311"/>
  <c r="L312"/>
  <c r="M312"/>
  <c r="N312"/>
  <c r="O312"/>
  <c r="P312"/>
  <c r="Q312"/>
  <c r="R312"/>
  <c r="S312"/>
  <c r="W312"/>
  <c r="AA312"/>
  <c r="AB312"/>
  <c r="AC312"/>
  <c r="AD313" s="1"/>
  <c r="AE312"/>
  <c r="AF312"/>
  <c r="AG312"/>
  <c r="AI312"/>
  <c r="AJ312"/>
  <c r="L313"/>
  <c r="M313"/>
  <c r="N313"/>
  <c r="O313"/>
  <c r="P313"/>
  <c r="Q313"/>
  <c r="R313"/>
  <c r="S313"/>
  <c r="W313"/>
  <c r="W314" s="1"/>
  <c r="W315" s="1"/>
  <c r="W316" s="1"/>
  <c r="W317" s="1"/>
  <c r="W318" s="1"/>
  <c r="W319" s="1"/>
  <c r="W320" s="1"/>
  <c r="W321" s="1"/>
  <c r="W322" s="1"/>
  <c r="W323" s="1"/>
  <c r="W324" s="1"/>
  <c r="AA313"/>
  <c r="AB313"/>
  <c r="AC313"/>
  <c r="AD314" s="1"/>
  <c r="AE313"/>
  <c r="AF313"/>
  <c r="AG313"/>
  <c r="AI313"/>
  <c r="AJ313"/>
  <c r="L314"/>
  <c r="M314"/>
  <c r="N314"/>
  <c r="O314"/>
  <c r="P314"/>
  <c r="Q314"/>
  <c r="R314"/>
  <c r="S314"/>
  <c r="AA314"/>
  <c r="AB314"/>
  <c r="AC314"/>
  <c r="AD315" s="1"/>
  <c r="AE314"/>
  <c r="AF314"/>
  <c r="AG314"/>
  <c r="AI314"/>
  <c r="AJ314"/>
  <c r="L315"/>
  <c r="M315"/>
  <c r="N315"/>
  <c r="O315"/>
  <c r="P315"/>
  <c r="Q315"/>
  <c r="R315"/>
  <c r="S315"/>
  <c r="AA315"/>
  <c r="AB315"/>
  <c r="AC315"/>
  <c r="AD316" s="1"/>
  <c r="AE315"/>
  <c r="AF315"/>
  <c r="AG315"/>
  <c r="AI315"/>
  <c r="AJ315"/>
  <c r="L316"/>
  <c r="M316"/>
  <c r="N316"/>
  <c r="O316"/>
  <c r="P316"/>
  <c r="Q316"/>
  <c r="R316"/>
  <c r="S316"/>
  <c r="AA316"/>
  <c r="AB316"/>
  <c r="AC316"/>
  <c r="AD317" s="1"/>
  <c r="AE316"/>
  <c r="AF316"/>
  <c r="AG316"/>
  <c r="AI316"/>
  <c r="AJ316"/>
  <c r="L317"/>
  <c r="M317"/>
  <c r="N317"/>
  <c r="O317"/>
  <c r="P317"/>
  <c r="Q317"/>
  <c r="R317"/>
  <c r="S317"/>
  <c r="AA317"/>
  <c r="AB317"/>
  <c r="AC317"/>
  <c r="AD318" s="1"/>
  <c r="AE317"/>
  <c r="AF317"/>
  <c r="AG317"/>
  <c r="AI317"/>
  <c r="AJ317"/>
  <c r="L318"/>
  <c r="M318"/>
  <c r="N318"/>
  <c r="O318"/>
  <c r="P318"/>
  <c r="Q318"/>
  <c r="R318"/>
  <c r="S318"/>
  <c r="AA318"/>
  <c r="AB318"/>
  <c r="AC318"/>
  <c r="AD319" s="1"/>
  <c r="AE318"/>
  <c r="AF318"/>
  <c r="AG318"/>
  <c r="AI318"/>
  <c r="AJ318"/>
  <c r="L319"/>
  <c r="M319"/>
  <c r="N319"/>
  <c r="O319"/>
  <c r="P319"/>
  <c r="Q319"/>
  <c r="R319"/>
  <c r="S319"/>
  <c r="AA319"/>
  <c r="AB319"/>
  <c r="AC319"/>
  <c r="AD320" s="1"/>
  <c r="AE319"/>
  <c r="AF319"/>
  <c r="AG319"/>
  <c r="AI319"/>
  <c r="AJ319"/>
  <c r="L320"/>
  <c r="M320"/>
  <c r="N320"/>
  <c r="O320"/>
  <c r="P320"/>
  <c r="Q320"/>
  <c r="R320"/>
  <c r="S320"/>
  <c r="AA320"/>
  <c r="AB320"/>
  <c r="AC320"/>
  <c r="AD321" s="1"/>
  <c r="AE320"/>
  <c r="AF320"/>
  <c r="AG320"/>
  <c r="AI320"/>
  <c r="AJ320"/>
  <c r="L321"/>
  <c r="M321"/>
  <c r="N321"/>
  <c r="O321"/>
  <c r="P321"/>
  <c r="Q321"/>
  <c r="R321"/>
  <c r="S321"/>
  <c r="AA321"/>
  <c r="AB321"/>
  <c r="AC321"/>
  <c r="AD322" s="1"/>
  <c r="AE321"/>
  <c r="AF321"/>
  <c r="AG321"/>
  <c r="AI321"/>
  <c r="AJ321"/>
  <c r="L322"/>
  <c r="M322"/>
  <c r="N322"/>
  <c r="O322"/>
  <c r="P322"/>
  <c r="Q322"/>
  <c r="R322"/>
  <c r="S322"/>
  <c r="AA322"/>
  <c r="AB322"/>
  <c r="AC322"/>
  <c r="AD323" s="1"/>
  <c r="AE322"/>
  <c r="AF322"/>
  <c r="AG322"/>
  <c r="AI322"/>
  <c r="AJ322"/>
  <c r="L323"/>
  <c r="M323"/>
  <c r="N323"/>
  <c r="O323"/>
  <c r="P323"/>
  <c r="Q323"/>
  <c r="R323"/>
  <c r="S323"/>
  <c r="AA323"/>
  <c r="AB323"/>
  <c r="AC323"/>
  <c r="AD324" s="1"/>
  <c r="AE323"/>
  <c r="AF323"/>
  <c r="AG323"/>
  <c r="AI323"/>
  <c r="AJ323"/>
  <c r="L324"/>
  <c r="M324"/>
  <c r="N324"/>
  <c r="O324"/>
  <c r="P324"/>
  <c r="Q324"/>
  <c r="R324"/>
  <c r="S324"/>
  <c r="AA324"/>
  <c r="AB324"/>
  <c r="AC324"/>
  <c r="AD325" s="1"/>
  <c r="AE324"/>
  <c r="AF324"/>
  <c r="AG324"/>
  <c r="AI324"/>
  <c r="AJ324"/>
  <c r="L325"/>
  <c r="M325"/>
  <c r="N325"/>
  <c r="O325"/>
  <c r="P325"/>
  <c r="Q325"/>
  <c r="R325"/>
  <c r="S325"/>
  <c r="W325"/>
  <c r="AA325"/>
  <c r="AB325"/>
  <c r="AC325"/>
  <c r="AD326" s="1"/>
  <c r="AE325"/>
  <c r="AF325"/>
  <c r="AG325"/>
  <c r="AI325"/>
  <c r="AJ325"/>
  <c r="L326"/>
  <c r="M326"/>
  <c r="N326"/>
  <c r="O326"/>
  <c r="P326"/>
  <c r="Q326"/>
  <c r="R326"/>
  <c r="S326"/>
  <c r="W326"/>
  <c r="W327" s="1"/>
  <c r="W328" s="1"/>
  <c r="W329" s="1"/>
  <c r="W330" s="1"/>
  <c r="W331" s="1"/>
  <c r="W332" s="1"/>
  <c r="W333" s="1"/>
  <c r="W334" s="1"/>
  <c r="W335" s="1"/>
  <c r="W336" s="1"/>
  <c r="W337" s="1"/>
  <c r="W338" s="1"/>
  <c r="W339" s="1"/>
  <c r="W340" s="1"/>
  <c r="W341" s="1"/>
  <c r="W342" s="1"/>
  <c r="W343" s="1"/>
  <c r="W344" s="1"/>
  <c r="W345" s="1"/>
  <c r="W346" s="1"/>
  <c r="W347" s="1"/>
  <c r="W348" s="1"/>
  <c r="W349" s="1"/>
  <c r="W350" s="1"/>
  <c r="AA326"/>
  <c r="AB326"/>
  <c r="AC326"/>
  <c r="AD327" s="1"/>
  <c r="AE326"/>
  <c r="AF326"/>
  <c r="AG326"/>
  <c r="AI326"/>
  <c r="AJ326"/>
  <c r="L327"/>
  <c r="M327"/>
  <c r="N327"/>
  <c r="O327"/>
  <c r="P327"/>
  <c r="Q327"/>
  <c r="R327"/>
  <c r="S327"/>
  <c r="AA327"/>
  <c r="AB327"/>
  <c r="AC327"/>
  <c r="AD328" s="1"/>
  <c r="AE327"/>
  <c r="AF327"/>
  <c r="AG327"/>
  <c r="AI327"/>
  <c r="AJ327"/>
  <c r="L328"/>
  <c r="M328"/>
  <c r="N328"/>
  <c r="O328"/>
  <c r="P328"/>
  <c r="Q328"/>
  <c r="R328"/>
  <c r="S328"/>
  <c r="AA328"/>
  <c r="AB328"/>
  <c r="AC328"/>
  <c r="AD329" s="1"/>
  <c r="AE328"/>
  <c r="AF328"/>
  <c r="AG328"/>
  <c r="AI328"/>
  <c r="AJ328"/>
  <c r="L329"/>
  <c r="M329"/>
  <c r="N329"/>
  <c r="O329"/>
  <c r="P329"/>
  <c r="Q329"/>
  <c r="R329"/>
  <c r="S329"/>
  <c r="AA329"/>
  <c r="AB329"/>
  <c r="AC329"/>
  <c r="AD330" s="1"/>
  <c r="AE329"/>
  <c r="AF329"/>
  <c r="AG329"/>
  <c r="AI329"/>
  <c r="AJ329"/>
  <c r="L330"/>
  <c r="M330"/>
  <c r="N330"/>
  <c r="O330"/>
  <c r="P330"/>
  <c r="Q330"/>
  <c r="R330"/>
  <c r="S330"/>
  <c r="AA330"/>
  <c r="AB330"/>
  <c r="AC330"/>
  <c r="AD331" s="1"/>
  <c r="AE330"/>
  <c r="AF330"/>
  <c r="AG330"/>
  <c r="AI330"/>
  <c r="AJ330"/>
  <c r="L331"/>
  <c r="M331"/>
  <c r="N331"/>
  <c r="O331"/>
  <c r="P331"/>
  <c r="Q331"/>
  <c r="R331"/>
  <c r="S331"/>
  <c r="AA331"/>
  <c r="AB331"/>
  <c r="AC331"/>
  <c r="AD332" s="1"/>
  <c r="AE331"/>
  <c r="AF331"/>
  <c r="AG331"/>
  <c r="AI331"/>
  <c r="AJ331"/>
  <c r="L332"/>
  <c r="M332"/>
  <c r="N332"/>
  <c r="O332"/>
  <c r="P332"/>
  <c r="Q332"/>
  <c r="R332"/>
  <c r="S332"/>
  <c r="AA332"/>
  <c r="AB332"/>
  <c r="AC332"/>
  <c r="AD333" s="1"/>
  <c r="AE332"/>
  <c r="AF332"/>
  <c r="AG332"/>
  <c r="AI332"/>
  <c r="AJ332"/>
  <c r="L333"/>
  <c r="M333"/>
  <c r="N333"/>
  <c r="O333"/>
  <c r="P333"/>
  <c r="Q333"/>
  <c r="R333"/>
  <c r="S333"/>
  <c r="AA333"/>
  <c r="AB333"/>
  <c r="AC333"/>
  <c r="AD334" s="1"/>
  <c r="AE333"/>
  <c r="AF333"/>
  <c r="AG333"/>
  <c r="AI333"/>
  <c r="AJ333"/>
  <c r="L334"/>
  <c r="M334"/>
  <c r="N334"/>
  <c r="O334"/>
  <c r="P334"/>
  <c r="Q334"/>
  <c r="R334"/>
  <c r="S334"/>
  <c r="AA334"/>
  <c r="AB334"/>
  <c r="AC334"/>
  <c r="AD335" s="1"/>
  <c r="AE334"/>
  <c r="AF334"/>
  <c r="AG334"/>
  <c r="AI334"/>
  <c r="AJ334"/>
  <c r="L335"/>
  <c r="M335"/>
  <c r="N335"/>
  <c r="O335"/>
  <c r="P335"/>
  <c r="Q335"/>
  <c r="R335"/>
  <c r="S335"/>
  <c r="AA335"/>
  <c r="AB335"/>
  <c r="AC335"/>
  <c r="AD336" s="1"/>
  <c r="AE335"/>
  <c r="AF335"/>
  <c r="AG335"/>
  <c r="AI335"/>
  <c r="AJ335"/>
  <c r="L336"/>
  <c r="M336"/>
  <c r="N336"/>
  <c r="O336"/>
  <c r="P336"/>
  <c r="Q336"/>
  <c r="R336"/>
  <c r="S336"/>
  <c r="AA336"/>
  <c r="AB336"/>
  <c r="AC336"/>
  <c r="AD337" s="1"/>
  <c r="AE336"/>
  <c r="AF336"/>
  <c r="AG336"/>
  <c r="AI336"/>
  <c r="AJ336"/>
  <c r="L337"/>
  <c r="M337"/>
  <c r="N337"/>
  <c r="O337"/>
  <c r="P337"/>
  <c r="Q337"/>
  <c r="R337"/>
  <c r="S337"/>
  <c r="AA337"/>
  <c r="AB337"/>
  <c r="AC337"/>
  <c r="AD338" s="1"/>
  <c r="AE337"/>
  <c r="AF337"/>
  <c r="AG337"/>
  <c r="AI337"/>
  <c r="AJ337"/>
  <c r="L338"/>
  <c r="M338"/>
  <c r="N338"/>
  <c r="O338"/>
  <c r="P338"/>
  <c r="Q338"/>
  <c r="R338"/>
  <c r="S338"/>
  <c r="AA338"/>
  <c r="AB338"/>
  <c r="AC338"/>
  <c r="AD339" s="1"/>
  <c r="AE338"/>
  <c r="AF338"/>
  <c r="AG338"/>
  <c r="AI338"/>
  <c r="AJ338"/>
  <c r="L339"/>
  <c r="M339"/>
  <c r="N339"/>
  <c r="O339"/>
  <c r="P339"/>
  <c r="Q339"/>
  <c r="R339"/>
  <c r="S339"/>
  <c r="AA339"/>
  <c r="AB339"/>
  <c r="AC339"/>
  <c r="AD340" s="1"/>
  <c r="AE339"/>
  <c r="AF339"/>
  <c r="AG339"/>
  <c r="AI339"/>
  <c r="AJ339"/>
  <c r="L340"/>
  <c r="M340"/>
  <c r="N340"/>
  <c r="O340"/>
  <c r="P340"/>
  <c r="Q340"/>
  <c r="R340"/>
  <c r="S340"/>
  <c r="AA340"/>
  <c r="AB340"/>
  <c r="AC340"/>
  <c r="AD341" s="1"/>
  <c r="AE340"/>
  <c r="AF340"/>
  <c r="AG340"/>
  <c r="AI340"/>
  <c r="AJ340"/>
  <c r="L341"/>
  <c r="M341"/>
  <c r="N341"/>
  <c r="O341"/>
  <c r="P341"/>
  <c r="Q341"/>
  <c r="R341"/>
  <c r="S341"/>
  <c r="AA341"/>
  <c r="AB341"/>
  <c r="AC341"/>
  <c r="AD342" s="1"/>
  <c r="AE341"/>
  <c r="AF341"/>
  <c r="AG341"/>
  <c r="AI341"/>
  <c r="AJ341"/>
  <c r="L342"/>
  <c r="M342"/>
  <c r="N342"/>
  <c r="O342"/>
  <c r="P342"/>
  <c r="Q342"/>
  <c r="R342"/>
  <c r="S342"/>
  <c r="AA342"/>
  <c r="AB342"/>
  <c r="AC342"/>
  <c r="AD343" s="1"/>
  <c r="AE342"/>
  <c r="AF342"/>
  <c r="AG342"/>
  <c r="AI342"/>
  <c r="AJ342"/>
  <c r="L343"/>
  <c r="M343"/>
  <c r="N343"/>
  <c r="O343"/>
  <c r="P343"/>
  <c r="Q343"/>
  <c r="R343"/>
  <c r="S343"/>
  <c r="AA343"/>
  <c r="AB343"/>
  <c r="AC343"/>
  <c r="AD344" s="1"/>
  <c r="AE343"/>
  <c r="AF343"/>
  <c r="AG343"/>
  <c r="AI343"/>
  <c r="AJ343"/>
  <c r="L344"/>
  <c r="M344"/>
  <c r="N344"/>
  <c r="O344"/>
  <c r="P344"/>
  <c r="Q344"/>
  <c r="R344"/>
  <c r="S344"/>
  <c r="AA344"/>
  <c r="AB344"/>
  <c r="AC344"/>
  <c r="AD345" s="1"/>
  <c r="AE344"/>
  <c r="AF344"/>
  <c r="AG344"/>
  <c r="AI344"/>
  <c r="AJ344"/>
  <c r="L345"/>
  <c r="M345"/>
  <c r="N345"/>
  <c r="O345"/>
  <c r="P345"/>
  <c r="Q345"/>
  <c r="R345"/>
  <c r="S345"/>
  <c r="AA345"/>
  <c r="AB345"/>
  <c r="AC345"/>
  <c r="AD346" s="1"/>
  <c r="AE345"/>
  <c r="AF345"/>
  <c r="AG345"/>
  <c r="AI345"/>
  <c r="AJ345"/>
  <c r="L346"/>
  <c r="M346"/>
  <c r="N346"/>
  <c r="O346"/>
  <c r="P346"/>
  <c r="Q346"/>
  <c r="R346"/>
  <c r="S346"/>
  <c r="AA346"/>
  <c r="AB346"/>
  <c r="AC346"/>
  <c r="AD347" s="1"/>
  <c r="AE346"/>
  <c r="AF346"/>
  <c r="AG346"/>
  <c r="AI346"/>
  <c r="AJ346"/>
  <c r="L347"/>
  <c r="M347"/>
  <c r="N347"/>
  <c r="O347"/>
  <c r="P347"/>
  <c r="Q347"/>
  <c r="R347"/>
  <c r="S347"/>
  <c r="AA347"/>
  <c r="AB347"/>
  <c r="AC347"/>
  <c r="AD348" s="1"/>
  <c r="AE347"/>
  <c r="AF347"/>
  <c r="AG347"/>
  <c r="AI347"/>
  <c r="AJ347"/>
  <c r="L348"/>
  <c r="M348"/>
  <c r="N348"/>
  <c r="O348"/>
  <c r="P348"/>
  <c r="Q348"/>
  <c r="R348"/>
  <c r="S348"/>
  <c r="AA348"/>
  <c r="AB348"/>
  <c r="AC348"/>
  <c r="AD349" s="1"/>
  <c r="AE348"/>
  <c r="AF348"/>
  <c r="AG348"/>
  <c r="AI348"/>
  <c r="AJ348"/>
  <c r="L349"/>
  <c r="M349"/>
  <c r="N349"/>
  <c r="O349"/>
  <c r="P349"/>
  <c r="Q349"/>
  <c r="R349"/>
  <c r="S349"/>
  <c r="AA349"/>
  <c r="AB349"/>
  <c r="AC349"/>
  <c r="AD350" s="1"/>
  <c r="AE349"/>
  <c r="AF349"/>
  <c r="AG349"/>
  <c r="AI349"/>
  <c r="AJ349"/>
  <c r="L350"/>
  <c r="M350"/>
  <c r="N350"/>
  <c r="O350"/>
  <c r="P350"/>
  <c r="Q350"/>
  <c r="R350"/>
  <c r="S350"/>
  <c r="AA350"/>
  <c r="AB350"/>
  <c r="AC350"/>
  <c r="AD351" s="1"/>
  <c r="AE350"/>
  <c r="AF350"/>
  <c r="AG350"/>
  <c r="AI350"/>
  <c r="AJ350"/>
  <c r="L351"/>
  <c r="M351"/>
  <c r="N351"/>
  <c r="O351"/>
  <c r="P351"/>
  <c r="Q351"/>
  <c r="R351"/>
  <c r="S351"/>
  <c r="W351"/>
  <c r="AA351"/>
  <c r="AB351"/>
  <c r="AC351"/>
  <c r="AD352" s="1"/>
  <c r="AE351"/>
  <c r="AF351"/>
  <c r="AG351"/>
  <c r="AI351"/>
  <c r="AJ351"/>
  <c r="L352"/>
  <c r="M352"/>
  <c r="N352"/>
  <c r="O352"/>
  <c r="P352"/>
  <c r="Q352"/>
  <c r="R352"/>
  <c r="S352"/>
  <c r="W352"/>
  <c r="W353" s="1"/>
  <c r="W354" s="1"/>
  <c r="W355" s="1"/>
  <c r="W356" s="1"/>
  <c r="AA352"/>
  <c r="AB352"/>
  <c r="AC352"/>
  <c r="AD353" s="1"/>
  <c r="AE352"/>
  <c r="AF352"/>
  <c r="AG352"/>
  <c r="AI352"/>
  <c r="AJ352"/>
  <c r="L353"/>
  <c r="M353"/>
  <c r="N353"/>
  <c r="O353"/>
  <c r="P353"/>
  <c r="Q353"/>
  <c r="R353"/>
  <c r="S353"/>
  <c r="AA353"/>
  <c r="AB353"/>
  <c r="AC353"/>
  <c r="AD354" s="1"/>
  <c r="AE353"/>
  <c r="AF353"/>
  <c r="AG353"/>
  <c r="AI353"/>
  <c r="AJ353"/>
  <c r="L354"/>
  <c r="M354"/>
  <c r="N354"/>
  <c r="O354"/>
  <c r="P354"/>
  <c r="Q354"/>
  <c r="R354"/>
  <c r="S354"/>
  <c r="AA354"/>
  <c r="AB354"/>
  <c r="AC354"/>
  <c r="AD355" s="1"/>
  <c r="AE354"/>
  <c r="AF354"/>
  <c r="AG354"/>
  <c r="AI354"/>
  <c r="AJ354"/>
  <c r="L355"/>
  <c r="M355"/>
  <c r="N355"/>
  <c r="O355"/>
  <c r="P355"/>
  <c r="Q355"/>
  <c r="R355"/>
  <c r="S355"/>
  <c r="AA355"/>
  <c r="AB355"/>
  <c r="AC355"/>
  <c r="AD356" s="1"/>
  <c r="AE355"/>
  <c r="AF355"/>
  <c r="AG355"/>
  <c r="AI355"/>
  <c r="AJ355"/>
  <c r="L356"/>
  <c r="M356"/>
  <c r="N356"/>
  <c r="O356"/>
  <c r="P356"/>
  <c r="Q356"/>
  <c r="R356"/>
  <c r="S356"/>
  <c r="AA356"/>
  <c r="AB356"/>
  <c r="AC356"/>
  <c r="AD357" s="1"/>
  <c r="AE356"/>
  <c r="AF356"/>
  <c r="AG356"/>
  <c r="AI356"/>
  <c r="AJ356"/>
  <c r="L357"/>
  <c r="M357"/>
  <c r="N357"/>
  <c r="O357"/>
  <c r="P357"/>
  <c r="Q357"/>
  <c r="R357"/>
  <c r="S357"/>
  <c r="W357"/>
  <c r="AA357"/>
  <c r="AB357"/>
  <c r="AC357"/>
  <c r="AD358" s="1"/>
  <c r="AE357"/>
  <c r="AF357"/>
  <c r="AG357"/>
  <c r="AI357"/>
  <c r="AJ357"/>
  <c r="L358"/>
  <c r="M358"/>
  <c r="N358"/>
  <c r="O358"/>
  <c r="P358"/>
  <c r="Q358"/>
  <c r="R358"/>
  <c r="S358"/>
  <c r="W358"/>
  <c r="W359" s="1"/>
  <c r="W360" s="1"/>
  <c r="W361" s="1"/>
  <c r="W362" s="1"/>
  <c r="W363" s="1"/>
  <c r="W364" s="1"/>
  <c r="W365" s="1"/>
  <c r="AA358"/>
  <c r="AB358"/>
  <c r="AC358"/>
  <c r="AD359" s="1"/>
  <c r="AE358"/>
  <c r="AF358"/>
  <c r="AG358"/>
  <c r="AI358"/>
  <c r="AJ358"/>
  <c r="L359"/>
  <c r="M359"/>
  <c r="N359"/>
  <c r="O359"/>
  <c r="P359"/>
  <c r="Q359"/>
  <c r="R359"/>
  <c r="S359"/>
  <c r="AA359"/>
  <c r="AB359"/>
  <c r="AC359"/>
  <c r="AD360" s="1"/>
  <c r="AE359"/>
  <c r="AF359"/>
  <c r="AG359"/>
  <c r="AI359"/>
  <c r="AJ359"/>
  <c r="L360"/>
  <c r="M360"/>
  <c r="N360"/>
  <c r="O360"/>
  <c r="P360"/>
  <c r="Q360"/>
  <c r="R360"/>
  <c r="S360"/>
  <c r="AA360"/>
  <c r="AB360"/>
  <c r="AC360"/>
  <c r="AD361" s="1"/>
  <c r="AE360"/>
  <c r="AF360"/>
  <c r="AG360"/>
  <c r="AI360"/>
  <c r="AJ360"/>
  <c r="L361"/>
  <c r="M361"/>
  <c r="N361"/>
  <c r="O361"/>
  <c r="P361"/>
  <c r="Q361"/>
  <c r="R361"/>
  <c r="S361"/>
  <c r="AA361"/>
  <c r="AB361"/>
  <c r="AC361"/>
  <c r="AD362" s="1"/>
  <c r="AE361"/>
  <c r="AF361"/>
  <c r="AG361"/>
  <c r="AI361"/>
  <c r="AJ361"/>
  <c r="L362"/>
  <c r="M362"/>
  <c r="N362"/>
  <c r="O362"/>
  <c r="P362"/>
  <c r="Q362"/>
  <c r="R362"/>
  <c r="S362"/>
  <c r="AA362"/>
  <c r="AB362"/>
  <c r="AC362"/>
  <c r="AD363" s="1"/>
  <c r="AE362"/>
  <c r="AF362"/>
  <c r="AG362"/>
  <c r="AI362"/>
  <c r="AJ362"/>
  <c r="L363"/>
  <c r="M363"/>
  <c r="N363"/>
  <c r="O363"/>
  <c r="P363"/>
  <c r="Q363"/>
  <c r="R363"/>
  <c r="S363"/>
  <c r="AA363"/>
  <c r="AB363"/>
  <c r="AC363"/>
  <c r="AD364" s="1"/>
  <c r="AE363"/>
  <c r="AF363"/>
  <c r="AG363"/>
  <c r="AI363"/>
  <c r="AJ363"/>
  <c r="L364"/>
  <c r="M364"/>
  <c r="N364"/>
  <c r="O364"/>
  <c r="P364"/>
  <c r="Q364"/>
  <c r="R364"/>
  <c r="S364"/>
  <c r="AA364"/>
  <c r="AB364"/>
  <c r="AC364"/>
  <c r="AD365" s="1"/>
  <c r="AE364"/>
  <c r="AF364"/>
  <c r="AG364"/>
  <c r="AI364"/>
  <c r="AJ364"/>
  <c r="L365"/>
  <c r="M365"/>
  <c r="N365"/>
  <c r="O365"/>
  <c r="P365"/>
  <c r="Q365"/>
  <c r="R365"/>
  <c r="S365"/>
  <c r="AA365"/>
  <c r="AB365"/>
  <c r="AC365"/>
  <c r="AD366" s="1"/>
  <c r="AE365"/>
  <c r="AF365"/>
  <c r="AG365"/>
  <c r="AI365"/>
  <c r="AJ365"/>
  <c r="L366"/>
  <c r="M366"/>
  <c r="N366"/>
  <c r="O366"/>
  <c r="P366"/>
  <c r="Q366"/>
  <c r="R366"/>
  <c r="S366"/>
  <c r="W366"/>
  <c r="AA366"/>
  <c r="AB366"/>
  <c r="AC366"/>
  <c r="AD367" s="1"/>
  <c r="AE366"/>
  <c r="AF366"/>
  <c r="AG366"/>
  <c r="AI366"/>
  <c r="AJ366"/>
  <c r="L367"/>
  <c r="M367"/>
  <c r="N367"/>
  <c r="O367"/>
  <c r="P367"/>
  <c r="Q367"/>
  <c r="R367"/>
  <c r="S367"/>
  <c r="W367"/>
  <c r="W368" s="1"/>
  <c r="W369" s="1"/>
  <c r="AA367"/>
  <c r="AB367"/>
  <c r="AC367"/>
  <c r="AD368" s="1"/>
  <c r="AE367"/>
  <c r="AF367"/>
  <c r="AG367"/>
  <c r="AI367"/>
  <c r="AJ367"/>
  <c r="L368"/>
  <c r="M368"/>
  <c r="N368"/>
  <c r="O368"/>
  <c r="P368"/>
  <c r="Q368"/>
  <c r="R368"/>
  <c r="S368"/>
  <c r="AA368"/>
  <c r="AB368"/>
  <c r="AC368"/>
  <c r="AD369" s="1"/>
  <c r="AE368"/>
  <c r="AF368"/>
  <c r="AG368"/>
  <c r="AI368"/>
  <c r="AJ368"/>
  <c r="L369"/>
  <c r="M369"/>
  <c r="N369"/>
  <c r="O369"/>
  <c r="P369"/>
  <c r="Q369"/>
  <c r="R369"/>
  <c r="S369"/>
  <c r="AA369"/>
  <c r="AB369"/>
  <c r="AC369"/>
  <c r="AD370" s="1"/>
  <c r="AE369"/>
  <c r="AF369"/>
  <c r="AG369"/>
  <c r="AI369"/>
  <c r="AJ369"/>
  <c r="L370"/>
  <c r="M370"/>
  <c r="N370"/>
  <c r="O370"/>
  <c r="P370"/>
  <c r="Q370"/>
  <c r="R370"/>
  <c r="S370"/>
  <c r="W370"/>
  <c r="AA370"/>
  <c r="AB370"/>
  <c r="AC370"/>
  <c r="AD371" s="1"/>
  <c r="AE370"/>
  <c r="AF370"/>
  <c r="AG370"/>
  <c r="AI370"/>
  <c r="AJ370"/>
  <c r="L371"/>
  <c r="M371"/>
  <c r="N371"/>
  <c r="O371"/>
  <c r="P371"/>
  <c r="Q371"/>
  <c r="R371"/>
  <c r="S371"/>
  <c r="W371"/>
  <c r="W372" s="1"/>
  <c r="W373" s="1"/>
  <c r="W374" s="1"/>
  <c r="W375" s="1"/>
  <c r="AA371"/>
  <c r="AB371"/>
  <c r="AC371"/>
  <c r="AD372" s="1"/>
  <c r="AE371"/>
  <c r="AF371"/>
  <c r="AG371"/>
  <c r="AI371"/>
  <c r="AJ371"/>
  <c r="L372"/>
  <c r="M372"/>
  <c r="N372"/>
  <c r="O372"/>
  <c r="P372"/>
  <c r="Q372"/>
  <c r="R372"/>
  <c r="S372"/>
  <c r="AA372"/>
  <c r="AB372"/>
  <c r="AC372"/>
  <c r="AD373" s="1"/>
  <c r="AE372"/>
  <c r="AF372"/>
  <c r="AG372"/>
  <c r="AI372"/>
  <c r="AJ372"/>
  <c r="L373"/>
  <c r="M373"/>
  <c r="N373"/>
  <c r="O373"/>
  <c r="P373"/>
  <c r="Q373"/>
  <c r="R373"/>
  <c r="S373"/>
  <c r="AA373"/>
  <c r="AB373"/>
  <c r="AC373"/>
  <c r="AD374" s="1"/>
  <c r="AE373"/>
  <c r="AF373"/>
  <c r="AG373"/>
  <c r="AI373"/>
  <c r="AJ373"/>
  <c r="L374"/>
  <c r="M374"/>
  <c r="N374"/>
  <c r="O374"/>
  <c r="P374"/>
  <c r="Q374"/>
  <c r="R374"/>
  <c r="S374"/>
  <c r="AA374"/>
  <c r="AB374"/>
  <c r="AC374"/>
  <c r="AD375" s="1"/>
  <c r="AE374"/>
  <c r="AF374"/>
  <c r="AG374"/>
  <c r="AI374"/>
  <c r="AJ374"/>
  <c r="L375"/>
  <c r="M375"/>
  <c r="N375"/>
  <c r="O375"/>
  <c r="P375"/>
  <c r="Q375"/>
  <c r="R375"/>
  <c r="S375"/>
  <c r="AA375"/>
  <c r="AB375"/>
  <c r="AC375"/>
  <c r="AD376" s="1"/>
  <c r="AE375"/>
  <c r="AF375"/>
  <c r="AG375"/>
  <c r="AI375"/>
  <c r="AJ375"/>
  <c r="L376"/>
  <c r="M376"/>
  <c r="N376"/>
  <c r="O376"/>
  <c r="P376"/>
  <c r="Q376"/>
  <c r="R376"/>
  <c r="S376"/>
  <c r="W376"/>
  <c r="AA376"/>
  <c r="AB376"/>
  <c r="AC376"/>
  <c r="AD377" s="1"/>
  <c r="AE376"/>
  <c r="AF376"/>
  <c r="AG376"/>
  <c r="AI376"/>
  <c r="AJ376"/>
  <c r="L377"/>
  <c r="M377"/>
  <c r="N377"/>
  <c r="O377"/>
  <c r="P377"/>
  <c r="Q377"/>
  <c r="R377"/>
  <c r="S377"/>
  <c r="W377"/>
  <c r="W378" s="1"/>
  <c r="W379" s="1"/>
  <c r="W380" s="1"/>
  <c r="W381" s="1"/>
  <c r="W382" s="1"/>
  <c r="AA377"/>
  <c r="AB377"/>
  <c r="AC377"/>
  <c r="AD378" s="1"/>
  <c r="AE377"/>
  <c r="AF377"/>
  <c r="AG377"/>
  <c r="AI377"/>
  <c r="AJ377"/>
  <c r="L378"/>
  <c r="M378"/>
  <c r="N378"/>
  <c r="O378"/>
  <c r="P378"/>
  <c r="Q378"/>
  <c r="R378"/>
  <c r="S378"/>
  <c r="AA378"/>
  <c r="AB378"/>
  <c r="AC378"/>
  <c r="AD379" s="1"/>
  <c r="AE378"/>
  <c r="AF378"/>
  <c r="AG378"/>
  <c r="AI378"/>
  <c r="AJ378"/>
  <c r="L379"/>
  <c r="M379"/>
  <c r="N379"/>
  <c r="O379"/>
  <c r="P379"/>
  <c r="Q379"/>
  <c r="R379"/>
  <c r="S379"/>
  <c r="AA379"/>
  <c r="AB379"/>
  <c r="AC379"/>
  <c r="AD380" s="1"/>
  <c r="AE379"/>
  <c r="AF379"/>
  <c r="AG379"/>
  <c r="AI379"/>
  <c r="AJ379"/>
  <c r="L380"/>
  <c r="M380"/>
  <c r="N380"/>
  <c r="O380"/>
  <c r="P380"/>
  <c r="Q380"/>
  <c r="R380"/>
  <c r="S380"/>
  <c r="AA380"/>
  <c r="AB380"/>
  <c r="AC380"/>
  <c r="AD381" s="1"/>
  <c r="AE380"/>
  <c r="AF380"/>
  <c r="AG380"/>
  <c r="AI380"/>
  <c r="AJ380"/>
  <c r="L381"/>
  <c r="M381"/>
  <c r="N381"/>
  <c r="O381"/>
  <c r="P381"/>
  <c r="Q381"/>
  <c r="R381"/>
  <c r="S381"/>
  <c r="AA381"/>
  <c r="AB381"/>
  <c r="AC381"/>
  <c r="AD382" s="1"/>
  <c r="AE381"/>
  <c r="AF381"/>
  <c r="AG381"/>
  <c r="AI381"/>
  <c r="AJ381"/>
  <c r="L382"/>
  <c r="M382"/>
  <c r="N382"/>
  <c r="O382"/>
  <c r="P382"/>
  <c r="Q382"/>
  <c r="R382"/>
  <c r="S382"/>
  <c r="AA382"/>
  <c r="AB382"/>
  <c r="AC382"/>
  <c r="AD383" s="1"/>
  <c r="AE382"/>
  <c r="AF382"/>
  <c r="AG382"/>
  <c r="AI382"/>
  <c r="AJ382"/>
  <c r="L383"/>
  <c r="M383"/>
  <c r="N383"/>
  <c r="O383"/>
  <c r="P383"/>
  <c r="Q383"/>
  <c r="R383"/>
  <c r="S383"/>
  <c r="W383"/>
  <c r="AA383"/>
  <c r="AB383"/>
  <c r="AC383"/>
  <c r="AD384" s="1"/>
  <c r="AE383"/>
  <c r="AF383"/>
  <c r="AG383"/>
  <c r="AI383"/>
  <c r="AJ383"/>
  <c r="L384"/>
  <c r="M384"/>
  <c r="N384"/>
  <c r="O384"/>
  <c r="P384"/>
  <c r="Q384"/>
  <c r="R384"/>
  <c r="S384"/>
  <c r="W384"/>
  <c r="AA384"/>
  <c r="AB384"/>
  <c r="AC384"/>
  <c r="AD385" s="1"/>
  <c r="AE384"/>
  <c r="AF384"/>
  <c r="AG384"/>
  <c r="AI384"/>
  <c r="AJ384"/>
  <c r="L385"/>
  <c r="M385"/>
  <c r="N385"/>
  <c r="O385"/>
  <c r="P385"/>
  <c r="Q385"/>
  <c r="R385"/>
  <c r="S385"/>
  <c r="W385"/>
  <c r="AA385"/>
  <c r="AB385"/>
  <c r="AC385"/>
  <c r="AD386" s="1"/>
  <c r="AE385"/>
  <c r="AF385"/>
  <c r="AG385"/>
  <c r="AI385"/>
  <c r="AJ385"/>
  <c r="L386"/>
  <c r="M386"/>
  <c r="N386"/>
  <c r="O386"/>
  <c r="P386"/>
  <c r="Q386"/>
  <c r="R386"/>
  <c r="S386"/>
  <c r="W386"/>
  <c r="W387" s="1"/>
  <c r="W388" s="1"/>
  <c r="W389" s="1"/>
  <c r="W390" s="1"/>
  <c r="AA386"/>
  <c r="AB386"/>
  <c r="AC386"/>
  <c r="AD387" s="1"/>
  <c r="AE386"/>
  <c r="AF386"/>
  <c r="AG386"/>
  <c r="AI386"/>
  <c r="AJ386"/>
  <c r="L387"/>
  <c r="M387"/>
  <c r="N387"/>
  <c r="O387"/>
  <c r="P387"/>
  <c r="Q387"/>
  <c r="R387"/>
  <c r="S387"/>
  <c r="AA387"/>
  <c r="AB387"/>
  <c r="AC387"/>
  <c r="AD388" s="1"/>
  <c r="AE387"/>
  <c r="AF387"/>
  <c r="AG387"/>
  <c r="AI387"/>
  <c r="AJ387"/>
  <c r="L388"/>
  <c r="M388"/>
  <c r="N388"/>
  <c r="O388"/>
  <c r="P388"/>
  <c r="Q388"/>
  <c r="R388"/>
  <c r="S388"/>
  <c r="AA388"/>
  <c r="AB388"/>
  <c r="AC388"/>
  <c r="AD389" s="1"/>
  <c r="AE388"/>
  <c r="AF388"/>
  <c r="AG388"/>
  <c r="AI388"/>
  <c r="AJ388"/>
  <c r="L389"/>
  <c r="M389"/>
  <c r="N389"/>
  <c r="O389"/>
  <c r="P389"/>
  <c r="Q389"/>
  <c r="R389"/>
  <c r="S389"/>
  <c r="AA389"/>
  <c r="AB389"/>
  <c r="AC389"/>
  <c r="AD390" s="1"/>
  <c r="AE389"/>
  <c r="AF389"/>
  <c r="AG389"/>
  <c r="AI389"/>
  <c r="AJ389"/>
  <c r="L390"/>
  <c r="M390"/>
  <c r="N390"/>
  <c r="O390"/>
  <c r="P390"/>
  <c r="Q390"/>
  <c r="R390"/>
  <c r="S390"/>
  <c r="AA390"/>
  <c r="AB390"/>
  <c r="AC390"/>
  <c r="AD391" s="1"/>
  <c r="AE390"/>
  <c r="AF390"/>
  <c r="AG390"/>
  <c r="AI390"/>
  <c r="AJ390"/>
  <c r="L391"/>
  <c r="M391"/>
  <c r="N391"/>
  <c r="O391"/>
  <c r="P391"/>
  <c r="Q391"/>
  <c r="R391"/>
  <c r="S391"/>
  <c r="W391"/>
  <c r="AA391"/>
  <c r="AB391"/>
  <c r="AC391"/>
  <c r="AD392" s="1"/>
  <c r="AE391"/>
  <c r="AF391"/>
  <c r="AG391"/>
  <c r="AI391"/>
  <c r="AJ391"/>
  <c r="L392"/>
  <c r="M392"/>
  <c r="N392"/>
  <c r="O392"/>
  <c r="P392"/>
  <c r="Q392"/>
  <c r="R392"/>
  <c r="S392"/>
  <c r="W392"/>
  <c r="W393" s="1"/>
  <c r="AA392"/>
  <c r="AB392"/>
  <c r="AC392"/>
  <c r="AD393" s="1"/>
  <c r="AE392"/>
  <c r="AF392"/>
  <c r="AG392"/>
  <c r="AI392"/>
  <c r="AJ392"/>
  <c r="L393"/>
  <c r="M393"/>
  <c r="N393"/>
  <c r="O393"/>
  <c r="P393"/>
  <c r="Q393"/>
  <c r="R393"/>
  <c r="S393"/>
  <c r="AA393"/>
  <c r="AB393"/>
  <c r="AC393"/>
  <c r="AD394" s="1"/>
  <c r="AE393"/>
  <c r="AF393"/>
  <c r="AG393"/>
  <c r="AI393"/>
  <c r="AJ393"/>
  <c r="L394"/>
  <c r="M394"/>
  <c r="N394"/>
  <c r="O394"/>
  <c r="P394"/>
  <c r="Q394"/>
  <c r="R394"/>
  <c r="S394"/>
  <c r="W394"/>
  <c r="AA394"/>
  <c r="AB394"/>
  <c r="AC394"/>
  <c r="AD395" s="1"/>
  <c r="AE394"/>
  <c r="AF394"/>
  <c r="AG394"/>
  <c r="AI394"/>
  <c r="AJ394"/>
  <c r="L395"/>
  <c r="M395"/>
  <c r="N395"/>
  <c r="O395"/>
  <c r="P395"/>
  <c r="Q395"/>
  <c r="R395"/>
  <c r="S395"/>
  <c r="W395"/>
  <c r="W396" s="1"/>
  <c r="W397" s="1"/>
  <c r="W398" s="1"/>
  <c r="W399" s="1"/>
  <c r="AA395"/>
  <c r="AB395"/>
  <c r="AC395"/>
  <c r="AD396" s="1"/>
  <c r="AE395"/>
  <c r="AF395"/>
  <c r="AG395"/>
  <c r="AI395"/>
  <c r="AJ395"/>
  <c r="L396"/>
  <c r="M396"/>
  <c r="N396"/>
  <c r="O396"/>
  <c r="P396"/>
  <c r="Q396"/>
  <c r="R396"/>
  <c r="S396"/>
  <c r="AA396"/>
  <c r="AB396"/>
  <c r="AC396"/>
  <c r="AD397" s="1"/>
  <c r="AE396"/>
  <c r="AF396"/>
  <c r="AG396"/>
  <c r="AI396"/>
  <c r="AJ396"/>
  <c r="L397"/>
  <c r="M397"/>
  <c r="N397"/>
  <c r="O397"/>
  <c r="P397"/>
  <c r="Q397"/>
  <c r="R397"/>
  <c r="S397"/>
  <c r="AA397"/>
  <c r="AB397"/>
  <c r="AC397"/>
  <c r="AD398" s="1"/>
  <c r="AE397"/>
  <c r="AF397"/>
  <c r="AG397"/>
  <c r="AI397"/>
  <c r="AJ397"/>
  <c r="L398"/>
  <c r="M398"/>
  <c r="N398"/>
  <c r="O398"/>
  <c r="P398"/>
  <c r="Q398"/>
  <c r="R398"/>
  <c r="S398"/>
  <c r="AA398"/>
  <c r="AB398"/>
  <c r="AC398"/>
  <c r="AD399" s="1"/>
  <c r="AE398"/>
  <c r="AF398"/>
  <c r="AG398"/>
  <c r="AI398"/>
  <c r="AJ398"/>
  <c r="L399"/>
  <c r="M399"/>
  <c r="N399"/>
  <c r="O399"/>
  <c r="P399"/>
  <c r="Q399"/>
  <c r="R399"/>
  <c r="S399"/>
  <c r="AA399"/>
  <c r="AB399"/>
  <c r="AC399"/>
  <c r="AD400" s="1"/>
  <c r="AE399"/>
  <c r="AF399"/>
  <c r="AG399"/>
  <c r="AI399"/>
  <c r="AJ399"/>
  <c r="L400"/>
  <c r="M400"/>
  <c r="N400"/>
  <c r="O400"/>
  <c r="P400"/>
  <c r="Q400"/>
  <c r="R400"/>
  <c r="S400"/>
  <c r="W400"/>
  <c r="W401" s="1"/>
  <c r="W402" s="1"/>
  <c r="AA400"/>
  <c r="AB400"/>
  <c r="AC400"/>
  <c r="AD401" s="1"/>
  <c r="AE400"/>
  <c r="AF400"/>
  <c r="AG400"/>
  <c r="AI400"/>
  <c r="AJ400"/>
  <c r="L401"/>
  <c r="M401"/>
  <c r="N401"/>
  <c r="O401"/>
  <c r="P401"/>
  <c r="Q401"/>
  <c r="R401"/>
  <c r="S401"/>
  <c r="AA401"/>
  <c r="AB401"/>
  <c r="AC401"/>
  <c r="AD402" s="1"/>
  <c r="AE401"/>
  <c r="AF401"/>
  <c r="AG401"/>
  <c r="AI401"/>
  <c r="AJ401"/>
  <c r="L402"/>
  <c r="M402"/>
  <c r="N402"/>
  <c r="O402"/>
  <c r="P402"/>
  <c r="Q402"/>
  <c r="R402"/>
  <c r="S402"/>
  <c r="AA402"/>
  <c r="AB402"/>
  <c r="AC402"/>
  <c r="AD403" s="1"/>
  <c r="AE402"/>
  <c r="AF402"/>
  <c r="AG402"/>
  <c r="AI402"/>
  <c r="AJ402"/>
  <c r="L403"/>
  <c r="M403"/>
  <c r="N403"/>
  <c r="O403"/>
  <c r="P403"/>
  <c r="Q403"/>
  <c r="R403"/>
  <c r="S403"/>
  <c r="W403"/>
  <c r="W404" s="1"/>
  <c r="W405" s="1"/>
  <c r="W406" s="1"/>
  <c r="W407" s="1"/>
  <c r="W408" s="1"/>
  <c r="AA403"/>
  <c r="AB403"/>
  <c r="AC403"/>
  <c r="AD404" s="1"/>
  <c r="AE403"/>
  <c r="AF403"/>
  <c r="AG403"/>
  <c r="AI403"/>
  <c r="AJ403"/>
  <c r="L404"/>
  <c r="M404"/>
  <c r="N404"/>
  <c r="O404"/>
  <c r="P404"/>
  <c r="Q404"/>
  <c r="R404"/>
  <c r="S404"/>
  <c r="AA404"/>
  <c r="AB404"/>
  <c r="AC404"/>
  <c r="AD405" s="1"/>
  <c r="AE404"/>
  <c r="AF404"/>
  <c r="AG404"/>
  <c r="AI404"/>
  <c r="AJ404"/>
  <c r="L405"/>
  <c r="M405"/>
  <c r="N405"/>
  <c r="O405"/>
  <c r="P405"/>
  <c r="Q405"/>
  <c r="R405"/>
  <c r="S405"/>
  <c r="AA405"/>
  <c r="AB405"/>
  <c r="AC405"/>
  <c r="AD406" s="1"/>
  <c r="AE405"/>
  <c r="AF405"/>
  <c r="AG405"/>
  <c r="AI405"/>
  <c r="AJ405"/>
  <c r="L406"/>
  <c r="M406"/>
  <c r="N406"/>
  <c r="O406"/>
  <c r="P406"/>
  <c r="Q406"/>
  <c r="R406"/>
  <c r="S406"/>
  <c r="AA406"/>
  <c r="AB406"/>
  <c r="AC406"/>
  <c r="AD407" s="1"/>
  <c r="AE406"/>
  <c r="AF406"/>
  <c r="AG406"/>
  <c r="AI406"/>
  <c r="AJ406"/>
  <c r="L407"/>
  <c r="M407"/>
  <c r="N407"/>
  <c r="O407"/>
  <c r="P407"/>
  <c r="Q407"/>
  <c r="R407"/>
  <c r="S407"/>
  <c r="AA407"/>
  <c r="AB407"/>
  <c r="AC407"/>
  <c r="AD408" s="1"/>
  <c r="AE407"/>
  <c r="AF407"/>
  <c r="AG407"/>
  <c r="AI407"/>
  <c r="AJ407"/>
  <c r="L408"/>
  <c r="M408"/>
  <c r="N408"/>
  <c r="O408"/>
  <c r="P408"/>
  <c r="Q408"/>
  <c r="R408"/>
  <c r="S408"/>
  <c r="AA408"/>
  <c r="AB408"/>
  <c r="AC408"/>
  <c r="AD409" s="1"/>
  <c r="AE408"/>
  <c r="AF408"/>
  <c r="AG408"/>
  <c r="AI408"/>
  <c r="AJ408"/>
  <c r="L409"/>
  <c r="M409"/>
  <c r="N409"/>
  <c r="O409"/>
  <c r="P409"/>
  <c r="Q409"/>
  <c r="R409"/>
  <c r="S409"/>
  <c r="W409"/>
  <c r="AA409"/>
  <c r="AB409"/>
  <c r="AC409"/>
  <c r="AD410" s="1"/>
  <c r="AE409"/>
  <c r="AF409"/>
  <c r="AG409"/>
  <c r="AI409"/>
  <c r="AJ409"/>
  <c r="L410"/>
  <c r="M410"/>
  <c r="N410"/>
  <c r="O410"/>
  <c r="P410"/>
  <c r="Q410"/>
  <c r="R410"/>
  <c r="S410"/>
  <c r="W410"/>
  <c r="W411" s="1"/>
  <c r="W412" s="1"/>
  <c r="W413" s="1"/>
  <c r="W414" s="1"/>
  <c r="W415" s="1"/>
  <c r="W416" s="1"/>
  <c r="W417" s="1"/>
  <c r="W418" s="1"/>
  <c r="AA410"/>
  <c r="AB410"/>
  <c r="AC410"/>
  <c r="AD411" s="1"/>
  <c r="AE410"/>
  <c r="AF410"/>
  <c r="AG410"/>
  <c r="AI410"/>
  <c r="AJ410"/>
  <c r="L411"/>
  <c r="M411"/>
  <c r="N411"/>
  <c r="O411"/>
  <c r="P411"/>
  <c r="Q411"/>
  <c r="R411"/>
  <c r="S411"/>
  <c r="AA411"/>
  <c r="AB411"/>
  <c r="AC411"/>
  <c r="AD412" s="1"/>
  <c r="AE411"/>
  <c r="AF411"/>
  <c r="AG411"/>
  <c r="AI411"/>
  <c r="AJ411"/>
  <c r="L412"/>
  <c r="M412"/>
  <c r="N412"/>
  <c r="O412"/>
  <c r="P412"/>
  <c r="Q412"/>
  <c r="R412"/>
  <c r="S412"/>
  <c r="AA412"/>
  <c r="AB412"/>
  <c r="AC412"/>
  <c r="AD413" s="1"/>
  <c r="AE412"/>
  <c r="AF412"/>
  <c r="AG412"/>
  <c r="AI412"/>
  <c r="AJ412"/>
  <c r="L413"/>
  <c r="M413"/>
  <c r="N413"/>
  <c r="O413"/>
  <c r="P413"/>
  <c r="Q413"/>
  <c r="R413"/>
  <c r="S413"/>
  <c r="AA413"/>
  <c r="AB413"/>
  <c r="AC413"/>
  <c r="AD414" s="1"/>
  <c r="AE413"/>
  <c r="AF413"/>
  <c r="AG413"/>
  <c r="AI413"/>
  <c r="AJ413"/>
  <c r="L414"/>
  <c r="M414"/>
  <c r="N414"/>
  <c r="O414"/>
  <c r="P414"/>
  <c r="Q414"/>
  <c r="R414"/>
  <c r="S414"/>
  <c r="AA414"/>
  <c r="AB414"/>
  <c r="AC414"/>
  <c r="AD415" s="1"/>
  <c r="AE414"/>
  <c r="AF414"/>
  <c r="AG414"/>
  <c r="AI414"/>
  <c r="AJ414"/>
  <c r="L415"/>
  <c r="M415"/>
  <c r="N415"/>
  <c r="O415"/>
  <c r="P415"/>
  <c r="Q415"/>
  <c r="R415"/>
  <c r="S415"/>
  <c r="AA415"/>
  <c r="AB415"/>
  <c r="AC415"/>
  <c r="AD416" s="1"/>
  <c r="AE415"/>
  <c r="AF415"/>
  <c r="AG415"/>
  <c r="AI415"/>
  <c r="AJ415"/>
  <c r="L416"/>
  <c r="M416"/>
  <c r="N416"/>
  <c r="O416"/>
  <c r="P416"/>
  <c r="Q416"/>
  <c r="R416"/>
  <c r="S416"/>
  <c r="AA416"/>
  <c r="AB416"/>
  <c r="AC416"/>
  <c r="AD417" s="1"/>
  <c r="AE416"/>
  <c r="AF416"/>
  <c r="AG416"/>
  <c r="AI416"/>
  <c r="AJ416"/>
  <c r="L417"/>
  <c r="M417"/>
  <c r="N417"/>
  <c r="O417"/>
  <c r="P417"/>
  <c r="Q417"/>
  <c r="R417"/>
  <c r="S417"/>
  <c r="AA417"/>
  <c r="AB417"/>
  <c r="AC417"/>
  <c r="AD418" s="1"/>
  <c r="AE417"/>
  <c r="AF417"/>
  <c r="AG417"/>
  <c r="AI417"/>
  <c r="AJ417"/>
  <c r="L418"/>
  <c r="M418"/>
  <c r="N418"/>
  <c r="O418"/>
  <c r="P418"/>
  <c r="Q418"/>
  <c r="R418"/>
  <c r="S418"/>
  <c r="AA418"/>
  <c r="AB418"/>
  <c r="AC418"/>
  <c r="AD419" s="1"/>
  <c r="AE418"/>
  <c r="AF418"/>
  <c r="AG418"/>
  <c r="AI418"/>
  <c r="AJ418"/>
  <c r="L419"/>
  <c r="M419"/>
  <c r="N419"/>
  <c r="O419"/>
  <c r="P419"/>
  <c r="Q419"/>
  <c r="R419"/>
  <c r="S419"/>
  <c r="W419"/>
  <c r="AA419"/>
  <c r="AB419"/>
  <c r="AC419"/>
  <c r="AD420" s="1"/>
  <c r="AE419"/>
  <c r="AF419"/>
  <c r="AG419"/>
  <c r="AI419"/>
  <c r="AJ419"/>
  <c r="L420"/>
  <c r="M420"/>
  <c r="N420"/>
  <c r="O420"/>
  <c r="P420"/>
  <c r="Q420"/>
  <c r="R420"/>
  <c r="S420"/>
  <c r="W420"/>
  <c r="W421" s="1"/>
  <c r="W422" s="1"/>
  <c r="W423" s="1"/>
  <c r="W424" s="1"/>
  <c r="W425" s="1"/>
  <c r="W426" s="1"/>
  <c r="AA420"/>
  <c r="AB420"/>
  <c r="AC420"/>
  <c r="AD421" s="1"/>
  <c r="AE420"/>
  <c r="AF420"/>
  <c r="AG420"/>
  <c r="AI420"/>
  <c r="AJ420"/>
  <c r="L421"/>
  <c r="M421"/>
  <c r="N421"/>
  <c r="O421"/>
  <c r="P421"/>
  <c r="Q421"/>
  <c r="R421"/>
  <c r="S421"/>
  <c r="AA421"/>
  <c r="AB421"/>
  <c r="AC421"/>
  <c r="AD422" s="1"/>
  <c r="AE421"/>
  <c r="AF421"/>
  <c r="AG421"/>
  <c r="AI421"/>
  <c r="AJ421"/>
  <c r="L422"/>
  <c r="M422"/>
  <c r="N422"/>
  <c r="O422"/>
  <c r="P422"/>
  <c r="Q422"/>
  <c r="R422"/>
  <c r="S422"/>
  <c r="AA422"/>
  <c r="AB422"/>
  <c r="AC422"/>
  <c r="AD423" s="1"/>
  <c r="AE422"/>
  <c r="AF422"/>
  <c r="AG422"/>
  <c r="AI422"/>
  <c r="AJ422"/>
  <c r="L423"/>
  <c r="M423"/>
  <c r="N423"/>
  <c r="O423"/>
  <c r="P423"/>
  <c r="Q423"/>
  <c r="R423"/>
  <c r="S423"/>
  <c r="AA423"/>
  <c r="AB423"/>
  <c r="AC423"/>
  <c r="AD424" s="1"/>
  <c r="AE423"/>
  <c r="AF423"/>
  <c r="AG423"/>
  <c r="AI423"/>
  <c r="AJ423"/>
  <c r="L424"/>
  <c r="M424"/>
  <c r="N424"/>
  <c r="O424"/>
  <c r="P424"/>
  <c r="Q424"/>
  <c r="R424"/>
  <c r="S424"/>
  <c r="AA424"/>
  <c r="AB424"/>
  <c r="AC424"/>
  <c r="AD425" s="1"/>
  <c r="AE424"/>
  <c r="AF424"/>
  <c r="AG424"/>
  <c r="AI424"/>
  <c r="AJ424"/>
  <c r="L425"/>
  <c r="M425"/>
  <c r="N425"/>
  <c r="O425"/>
  <c r="P425"/>
  <c r="Q425"/>
  <c r="R425"/>
  <c r="S425"/>
  <c r="AA425"/>
  <c r="AB425"/>
  <c r="AC425"/>
  <c r="AD426" s="1"/>
  <c r="AE425"/>
  <c r="AF425"/>
  <c r="AG425"/>
  <c r="AI425"/>
  <c r="AJ425"/>
  <c r="L426"/>
  <c r="M426"/>
  <c r="N426"/>
  <c r="O426"/>
  <c r="P426"/>
  <c r="Q426"/>
  <c r="R426"/>
  <c r="S426"/>
  <c r="AA426"/>
  <c r="AB426"/>
  <c r="AC426"/>
  <c r="AD427" s="1"/>
  <c r="AE426"/>
  <c r="AF426"/>
  <c r="AG426"/>
  <c r="AI426"/>
  <c r="AJ426"/>
  <c r="L427"/>
  <c r="M427"/>
  <c r="N427"/>
  <c r="O427"/>
  <c r="P427"/>
  <c r="Q427"/>
  <c r="R427"/>
  <c r="S427"/>
  <c r="W427"/>
  <c r="AA427"/>
  <c r="AB427"/>
  <c r="AC427"/>
  <c r="AD428" s="1"/>
  <c r="AE427"/>
  <c r="AF427"/>
  <c r="AG427"/>
  <c r="AI427"/>
  <c r="AJ427"/>
  <c r="L428"/>
  <c r="M428"/>
  <c r="N428"/>
  <c r="O428"/>
  <c r="P428"/>
  <c r="Q428"/>
  <c r="R428"/>
  <c r="S428"/>
  <c r="W428"/>
  <c r="W429" s="1"/>
  <c r="W430" s="1"/>
  <c r="W431" s="1"/>
  <c r="W432" s="1"/>
  <c r="W433" s="1"/>
  <c r="AA428"/>
  <c r="AB428"/>
  <c r="AC428"/>
  <c r="AD429" s="1"/>
  <c r="AE428"/>
  <c r="AF428"/>
  <c r="AG428"/>
  <c r="AI428"/>
  <c r="AJ428"/>
  <c r="L429"/>
  <c r="M429"/>
  <c r="N429"/>
  <c r="O429"/>
  <c r="P429"/>
  <c r="Q429"/>
  <c r="R429"/>
  <c r="S429"/>
  <c r="AA429"/>
  <c r="AB429"/>
  <c r="AC429"/>
  <c r="AD430" s="1"/>
  <c r="AE429"/>
  <c r="AF429"/>
  <c r="AG429"/>
  <c r="AI429"/>
  <c r="AJ429"/>
  <c r="L430"/>
  <c r="M430"/>
  <c r="N430"/>
  <c r="O430"/>
  <c r="P430"/>
  <c r="Q430"/>
  <c r="R430"/>
  <c r="S430"/>
  <c r="AA430"/>
  <c r="AB430"/>
  <c r="AC430"/>
  <c r="AD431" s="1"/>
  <c r="AE430"/>
  <c r="AF430"/>
  <c r="AG430"/>
  <c r="AI430"/>
  <c r="AJ430"/>
  <c r="L431"/>
  <c r="M431"/>
  <c r="N431"/>
  <c r="O431"/>
  <c r="P431"/>
  <c r="Q431"/>
  <c r="R431"/>
  <c r="S431"/>
  <c r="AA431"/>
  <c r="AB431"/>
  <c r="AC431"/>
  <c r="AD432" s="1"/>
  <c r="AE431"/>
  <c r="AF431"/>
  <c r="AG431"/>
  <c r="AI431"/>
  <c r="AJ431"/>
  <c r="L432"/>
  <c r="M432"/>
  <c r="N432"/>
  <c r="O432"/>
  <c r="P432"/>
  <c r="Q432"/>
  <c r="R432"/>
  <c r="S432"/>
  <c r="AA432"/>
  <c r="AB432"/>
  <c r="AC432"/>
  <c r="AD433" s="1"/>
  <c r="AE432"/>
  <c r="AF432"/>
  <c r="AG432"/>
  <c r="AI432"/>
  <c r="AJ432"/>
  <c r="L433"/>
  <c r="M433"/>
  <c r="N433"/>
  <c r="O433"/>
  <c r="P433"/>
  <c r="Q433"/>
  <c r="R433"/>
  <c r="S433"/>
  <c r="AA433"/>
  <c r="AB433"/>
  <c r="AC433"/>
  <c r="AD434" s="1"/>
  <c r="AE433"/>
  <c r="AF433"/>
  <c r="AG433"/>
  <c r="AI433"/>
  <c r="AJ433"/>
  <c r="L434"/>
  <c r="M434"/>
  <c r="N434"/>
  <c r="O434"/>
  <c r="P434"/>
  <c r="Q434"/>
  <c r="R434"/>
  <c r="S434"/>
  <c r="W434"/>
  <c r="AA434"/>
  <c r="AB434"/>
  <c r="AC434"/>
  <c r="AD435" s="1"/>
  <c r="AE434"/>
  <c r="AF434"/>
  <c r="AG434"/>
  <c r="AI434"/>
  <c r="AJ434"/>
  <c r="L435"/>
  <c r="M435"/>
  <c r="N435"/>
  <c r="O435"/>
  <c r="P435"/>
  <c r="Q435"/>
  <c r="R435"/>
  <c r="S435"/>
  <c r="W435"/>
  <c r="W436" s="1"/>
  <c r="W437" s="1"/>
  <c r="W438" s="1"/>
  <c r="AA435"/>
  <c r="AB435"/>
  <c r="AC435"/>
  <c r="AD436" s="1"/>
  <c r="AE435"/>
  <c r="AF435"/>
  <c r="AG435"/>
  <c r="AI435"/>
  <c r="AJ435"/>
  <c r="L436"/>
  <c r="M436"/>
  <c r="N436"/>
  <c r="O436"/>
  <c r="P436"/>
  <c r="Q436"/>
  <c r="R436"/>
  <c r="S436"/>
  <c r="AA436"/>
  <c r="AB436"/>
  <c r="AC436"/>
  <c r="AD437" s="1"/>
  <c r="AE436"/>
  <c r="AF436"/>
  <c r="AG436"/>
  <c r="AI436"/>
  <c r="AJ436"/>
  <c r="L437"/>
  <c r="M437"/>
  <c r="N437"/>
  <c r="O437"/>
  <c r="P437"/>
  <c r="Q437"/>
  <c r="R437"/>
  <c r="S437"/>
  <c r="AA437"/>
  <c r="AB437"/>
  <c r="AC437"/>
  <c r="AD438" s="1"/>
  <c r="AE437"/>
  <c r="AF437"/>
  <c r="AG437"/>
  <c r="AI437"/>
  <c r="AJ437"/>
  <c r="L438"/>
  <c r="M438"/>
  <c r="N438"/>
  <c r="O438"/>
  <c r="P438"/>
  <c r="Q438"/>
  <c r="R438"/>
  <c r="S438"/>
  <c r="AA438"/>
  <c r="AB438"/>
  <c r="AC438"/>
  <c r="AD439" s="1"/>
  <c r="AE438"/>
  <c r="AF438"/>
  <c r="AG438"/>
  <c r="AI438"/>
  <c r="AJ438"/>
  <c r="L439"/>
  <c r="M439"/>
  <c r="N439"/>
  <c r="O439"/>
  <c r="P439"/>
  <c r="Q439"/>
  <c r="R439"/>
  <c r="S439"/>
  <c r="W439"/>
  <c r="W440" s="1"/>
  <c r="AA439"/>
  <c r="AB439"/>
  <c r="AC439"/>
  <c r="AD440" s="1"/>
  <c r="AE439"/>
  <c r="AF439"/>
  <c r="AG439"/>
  <c r="AI439"/>
  <c r="AJ439"/>
  <c r="L440"/>
  <c r="M440"/>
  <c r="N440"/>
  <c r="O440"/>
  <c r="P440"/>
  <c r="Q440"/>
  <c r="R440"/>
  <c r="S440"/>
  <c r="AA440"/>
  <c r="AB440"/>
  <c r="AC440"/>
  <c r="AD441" s="1"/>
  <c r="AE440"/>
  <c r="AF440"/>
  <c r="AG440"/>
  <c r="AI440"/>
  <c r="AJ440"/>
  <c r="L441"/>
  <c r="M441"/>
  <c r="N441"/>
  <c r="O441"/>
  <c r="P441"/>
  <c r="Q441"/>
  <c r="R441"/>
  <c r="S441"/>
  <c r="W441"/>
  <c r="W442" s="1"/>
  <c r="W443" s="1"/>
  <c r="W444" s="1"/>
  <c r="W445" s="1"/>
  <c r="W446" s="1"/>
  <c r="W447" s="1"/>
  <c r="W448" s="1"/>
  <c r="AA441"/>
  <c r="AB441"/>
  <c r="AC441"/>
  <c r="AD442" s="1"/>
  <c r="AE441"/>
  <c r="AF441"/>
  <c r="AG441"/>
  <c r="AI441"/>
  <c r="AJ441"/>
  <c r="L442"/>
  <c r="M442"/>
  <c r="N442"/>
  <c r="O442"/>
  <c r="P442"/>
  <c r="Q442"/>
  <c r="R442"/>
  <c r="S442"/>
  <c r="AA442"/>
  <c r="AB442"/>
  <c r="AC442"/>
  <c r="AD443" s="1"/>
  <c r="AE442"/>
  <c r="AF442"/>
  <c r="AG442"/>
  <c r="AI442"/>
  <c r="AJ442"/>
  <c r="L443"/>
  <c r="M443"/>
  <c r="N443"/>
  <c r="O443"/>
  <c r="P443"/>
  <c r="Q443"/>
  <c r="R443"/>
  <c r="S443"/>
  <c r="AA443"/>
  <c r="AB443"/>
  <c r="AC443"/>
  <c r="AD444" s="1"/>
  <c r="AE443"/>
  <c r="AF443"/>
  <c r="AG443"/>
  <c r="AI443"/>
  <c r="AJ443"/>
  <c r="L444"/>
  <c r="M444"/>
  <c r="N444"/>
  <c r="O444"/>
  <c r="P444"/>
  <c r="Q444"/>
  <c r="R444"/>
  <c r="S444"/>
  <c r="AA444"/>
  <c r="AB444"/>
  <c r="AC444"/>
  <c r="AD445" s="1"/>
  <c r="AE444"/>
  <c r="AF444"/>
  <c r="AG444"/>
  <c r="AI444"/>
  <c r="AJ444"/>
  <c r="L445"/>
  <c r="M445"/>
  <c r="N445"/>
  <c r="O445"/>
  <c r="P445"/>
  <c r="Q445"/>
  <c r="R445"/>
  <c r="S445"/>
  <c r="AA445"/>
  <c r="AB445"/>
  <c r="AC445"/>
  <c r="AD446" s="1"/>
  <c r="AE445"/>
  <c r="AF445"/>
  <c r="AG445"/>
  <c r="AI445"/>
  <c r="AJ445"/>
  <c r="L446"/>
  <c r="M446"/>
  <c r="N446"/>
  <c r="O446"/>
  <c r="P446"/>
  <c r="Q446"/>
  <c r="R446"/>
  <c r="S446"/>
  <c r="AA446"/>
  <c r="AB446"/>
  <c r="AC446"/>
  <c r="AD447" s="1"/>
  <c r="AE446"/>
  <c r="AF446"/>
  <c r="AG446"/>
  <c r="AI446"/>
  <c r="AJ446"/>
  <c r="L447"/>
  <c r="M447"/>
  <c r="N447"/>
  <c r="O447"/>
  <c r="P447"/>
  <c r="Q447"/>
  <c r="R447"/>
  <c r="S447"/>
  <c r="AA447"/>
  <c r="AB447"/>
  <c r="AC447"/>
  <c r="AD448" s="1"/>
  <c r="AE447"/>
  <c r="AF447"/>
  <c r="AG447"/>
  <c r="AI447"/>
  <c r="AJ447"/>
  <c r="L448"/>
  <c r="M448"/>
  <c r="N448"/>
  <c r="O448"/>
  <c r="P448"/>
  <c r="Q448"/>
  <c r="R448"/>
  <c r="S448"/>
  <c r="AA448"/>
  <c r="AB448"/>
  <c r="AC448"/>
  <c r="AD449" s="1"/>
  <c r="AE448"/>
  <c r="AF448"/>
  <c r="AG448"/>
  <c r="AI448"/>
  <c r="AJ448"/>
  <c r="L449"/>
  <c r="M449"/>
  <c r="N449"/>
  <c r="O449"/>
  <c r="P449"/>
  <c r="Q449"/>
  <c r="R449"/>
  <c r="S449"/>
  <c r="W449"/>
  <c r="AA449"/>
  <c r="AB449"/>
  <c r="AC449"/>
  <c r="AD450" s="1"/>
  <c r="AE449"/>
  <c r="AF449"/>
  <c r="AG449"/>
  <c r="AI449"/>
  <c r="AJ449"/>
  <c r="L450"/>
  <c r="M450"/>
  <c r="N450"/>
  <c r="O450"/>
  <c r="P450"/>
  <c r="Q450"/>
  <c r="R450"/>
  <c r="S450"/>
  <c r="W450"/>
  <c r="W451" s="1"/>
  <c r="W452" s="1"/>
  <c r="W453" s="1"/>
  <c r="AA450"/>
  <c r="AB450"/>
  <c r="AC450"/>
  <c r="AD451" s="1"/>
  <c r="AE450"/>
  <c r="AF450"/>
  <c r="AG450"/>
  <c r="AI450"/>
  <c r="AJ450"/>
  <c r="L451"/>
  <c r="M451"/>
  <c r="N451"/>
  <c r="O451"/>
  <c r="P451"/>
  <c r="Q451"/>
  <c r="R451"/>
  <c r="S451"/>
  <c r="AA451"/>
  <c r="AB451"/>
  <c r="AC451"/>
  <c r="AD452" s="1"/>
  <c r="AE451"/>
  <c r="AF451"/>
  <c r="AG451"/>
  <c r="AI451"/>
  <c r="AJ451"/>
  <c r="L452"/>
  <c r="M452"/>
  <c r="N452"/>
  <c r="O452"/>
  <c r="P452"/>
  <c r="Q452"/>
  <c r="R452"/>
  <c r="S452"/>
  <c r="AA452"/>
  <c r="AB452"/>
  <c r="AC452"/>
  <c r="AD453" s="1"/>
  <c r="AE452"/>
  <c r="AF452"/>
  <c r="AG452"/>
  <c r="AI452"/>
  <c r="AJ452"/>
  <c r="L453"/>
  <c r="M453"/>
  <c r="N453"/>
  <c r="O453"/>
  <c r="P453"/>
  <c r="Q453"/>
  <c r="R453"/>
  <c r="S453"/>
  <c r="AA453"/>
  <c r="AB453"/>
  <c r="AC453"/>
  <c r="AD454" s="1"/>
  <c r="AE453"/>
  <c r="AF453"/>
  <c r="AG453"/>
  <c r="AI453"/>
  <c r="AJ453"/>
  <c r="L454"/>
  <c r="M454"/>
  <c r="N454"/>
  <c r="O454"/>
  <c r="P454"/>
  <c r="Q454"/>
  <c r="R454"/>
  <c r="S454"/>
  <c r="W454"/>
  <c r="AA454"/>
  <c r="AB454"/>
  <c r="AC454"/>
  <c r="AD455" s="1"/>
  <c r="AE454"/>
  <c r="AF454"/>
  <c r="AG454"/>
  <c r="AI454"/>
  <c r="AJ454"/>
  <c r="L455"/>
  <c r="M455"/>
  <c r="N455"/>
  <c r="O455"/>
  <c r="P455"/>
  <c r="Q455"/>
  <c r="R455"/>
  <c r="S455"/>
  <c r="W455"/>
  <c r="W456" s="1"/>
  <c r="AA455"/>
  <c r="AB455"/>
  <c r="AC455"/>
  <c r="AD456" s="1"/>
  <c r="AE455"/>
  <c r="AF455"/>
  <c r="AG455"/>
  <c r="AI455"/>
  <c r="AJ455"/>
  <c r="L456"/>
  <c r="M456"/>
  <c r="N456"/>
  <c r="O456"/>
  <c r="P456"/>
  <c r="Q456"/>
  <c r="R456"/>
  <c r="S456"/>
  <c r="AA456"/>
  <c r="AB456"/>
  <c r="AC456"/>
  <c r="AD457" s="1"/>
  <c r="AE456"/>
  <c r="AF456"/>
  <c r="AG456"/>
  <c r="AI456"/>
  <c r="AJ456"/>
  <c r="L457"/>
  <c r="M457"/>
  <c r="N457"/>
  <c r="O457"/>
  <c r="P457"/>
  <c r="Q457"/>
  <c r="R457"/>
  <c r="S457"/>
  <c r="W457"/>
  <c r="W458" s="1"/>
  <c r="AA457"/>
  <c r="AB457"/>
  <c r="AC457"/>
  <c r="AD458" s="1"/>
  <c r="AE457"/>
  <c r="AF457"/>
  <c r="AG457"/>
  <c r="AI457"/>
  <c r="AJ457"/>
  <c r="L458"/>
  <c r="M458"/>
  <c r="N458"/>
  <c r="O458"/>
  <c r="P458"/>
  <c r="Q458"/>
  <c r="R458"/>
  <c r="S458"/>
  <c r="AA458"/>
  <c r="AB458"/>
  <c r="AC458"/>
  <c r="AD459" s="1"/>
  <c r="AE458"/>
  <c r="AF458"/>
  <c r="AG458"/>
  <c r="AI458"/>
  <c r="AJ458"/>
  <c r="L459"/>
  <c r="M459"/>
  <c r="N459"/>
  <c r="O459"/>
  <c r="P459"/>
  <c r="Q459"/>
  <c r="R459"/>
  <c r="S459"/>
  <c r="W459"/>
  <c r="AA459"/>
  <c r="AB459"/>
  <c r="AC459"/>
  <c r="AD460" s="1"/>
  <c r="AE459"/>
  <c r="AF459"/>
  <c r="AG459"/>
  <c r="AI459"/>
  <c r="AJ459"/>
  <c r="L460"/>
  <c r="M460"/>
  <c r="N460"/>
  <c r="O460"/>
  <c r="P460"/>
  <c r="Q460"/>
  <c r="R460"/>
  <c r="S460"/>
  <c r="W460"/>
  <c r="AA460"/>
  <c r="AB460"/>
  <c r="AC460"/>
  <c r="AD461" s="1"/>
  <c r="AE460"/>
  <c r="AF460"/>
  <c r="AG460"/>
  <c r="AI460"/>
  <c r="AJ460"/>
  <c r="L461"/>
  <c r="M461"/>
  <c r="N461"/>
  <c r="O461"/>
  <c r="P461"/>
  <c r="Q461"/>
  <c r="R461"/>
  <c r="S461"/>
  <c r="W461"/>
  <c r="AA461"/>
  <c r="AB461"/>
  <c r="AC461"/>
  <c r="AD462" s="1"/>
  <c r="AE461"/>
  <c r="AF461"/>
  <c r="AG461"/>
  <c r="AI461"/>
  <c r="AJ461"/>
  <c r="L462"/>
  <c r="M462"/>
  <c r="N462"/>
  <c r="O462"/>
  <c r="P462"/>
  <c r="Q462"/>
  <c r="R462"/>
  <c r="S462"/>
  <c r="W462"/>
  <c r="AA462"/>
  <c r="AB462"/>
  <c r="AC462"/>
  <c r="AD463" s="1"/>
  <c r="AE462"/>
  <c r="AF462"/>
  <c r="AG462"/>
  <c r="AI462"/>
  <c r="AJ462"/>
  <c r="L463"/>
  <c r="M463"/>
  <c r="N463"/>
  <c r="O463"/>
  <c r="P463"/>
  <c r="Q463"/>
  <c r="R463"/>
  <c r="S463"/>
  <c r="W463"/>
  <c r="W464" s="1"/>
  <c r="W465" s="1"/>
  <c r="W466" s="1"/>
  <c r="AA463"/>
  <c r="AB463"/>
  <c r="AC463"/>
  <c r="AD464" s="1"/>
  <c r="AE463"/>
  <c r="AF463"/>
  <c r="AG463"/>
  <c r="AI463"/>
  <c r="AJ463"/>
  <c r="L464"/>
  <c r="M464"/>
  <c r="N464"/>
  <c r="O464"/>
  <c r="P464"/>
  <c r="Q464"/>
  <c r="R464"/>
  <c r="S464"/>
  <c r="AA464"/>
  <c r="AB464"/>
  <c r="AC464"/>
  <c r="AD465" s="1"/>
  <c r="AE464"/>
  <c r="AF464"/>
  <c r="AG464"/>
  <c r="AI464"/>
  <c r="AJ464"/>
  <c r="L465"/>
  <c r="M465"/>
  <c r="N465"/>
  <c r="O465"/>
  <c r="P465"/>
  <c r="Q465"/>
  <c r="R465"/>
  <c r="S465"/>
  <c r="AA465"/>
  <c r="AB465"/>
  <c r="AC465"/>
  <c r="AD466" s="1"/>
  <c r="AE465"/>
  <c r="AF465"/>
  <c r="AG465"/>
  <c r="AI465"/>
  <c r="AJ465"/>
  <c r="L466"/>
  <c r="M466"/>
  <c r="N466"/>
  <c r="O466"/>
  <c r="P466"/>
  <c r="Q466"/>
  <c r="R466"/>
  <c r="S466"/>
  <c r="AA466"/>
  <c r="AB466"/>
  <c r="AC466"/>
  <c r="AD467" s="1"/>
  <c r="AE466"/>
  <c r="AF466"/>
  <c r="AG466"/>
  <c r="AI466"/>
  <c r="AJ466"/>
  <c r="L467"/>
  <c r="M467"/>
  <c r="N467"/>
  <c r="O467"/>
  <c r="P467"/>
  <c r="Q467"/>
  <c r="R467"/>
  <c r="S467"/>
  <c r="W467"/>
  <c r="AA467"/>
  <c r="AB467"/>
  <c r="AC467"/>
  <c r="AD468" s="1"/>
  <c r="AE467"/>
  <c r="AF467"/>
  <c r="AG467"/>
  <c r="AI467"/>
  <c r="AJ467"/>
  <c r="L468"/>
  <c r="M468"/>
  <c r="N468"/>
  <c r="O468"/>
  <c r="P468"/>
  <c r="Q468"/>
  <c r="R468"/>
  <c r="S468"/>
  <c r="W468"/>
  <c r="AA468"/>
  <c r="AB468"/>
  <c r="AC468"/>
  <c r="AD469" s="1"/>
  <c r="AE468"/>
  <c r="AF468"/>
  <c r="AG468"/>
  <c r="AI468"/>
  <c r="AJ468"/>
  <c r="L469"/>
  <c r="M469"/>
  <c r="N469"/>
  <c r="O469"/>
  <c r="P469"/>
  <c r="Q469"/>
  <c r="R469"/>
  <c r="S469"/>
  <c r="W469"/>
  <c r="W470" s="1"/>
  <c r="AA469"/>
  <c r="AB469"/>
  <c r="AC469"/>
  <c r="AD470" s="1"/>
  <c r="AE469"/>
  <c r="AF469"/>
  <c r="AG469"/>
  <c r="AI469"/>
  <c r="AJ469"/>
  <c r="L470"/>
  <c r="M470"/>
  <c r="N470"/>
  <c r="O470"/>
  <c r="P470"/>
  <c r="Q470"/>
  <c r="R470"/>
  <c r="S470"/>
  <c r="AA470"/>
  <c r="AB470"/>
  <c r="AC470"/>
  <c r="AD471" s="1"/>
  <c r="AE470"/>
  <c r="AF470"/>
  <c r="AG470"/>
  <c r="AI470"/>
  <c r="AJ470"/>
  <c r="L471"/>
  <c r="M471"/>
  <c r="N471"/>
  <c r="O471"/>
  <c r="P471"/>
  <c r="Q471"/>
  <c r="R471"/>
  <c r="S471"/>
  <c r="W471"/>
  <c r="AA471"/>
  <c r="AB471"/>
  <c r="AC471"/>
  <c r="AD472" s="1"/>
  <c r="AE471"/>
  <c r="AF471"/>
  <c r="AG471"/>
  <c r="AI471"/>
  <c r="AJ471"/>
  <c r="L472"/>
  <c r="M472"/>
  <c r="N472"/>
  <c r="O472"/>
  <c r="P472"/>
  <c r="Q472"/>
  <c r="R472"/>
  <c r="S472"/>
  <c r="W472"/>
  <c r="AA472"/>
  <c r="AB472"/>
  <c r="AC472"/>
  <c r="AD473" s="1"/>
  <c r="AE472"/>
  <c r="AF472"/>
  <c r="AG472"/>
  <c r="AI472"/>
  <c r="AJ472"/>
  <c r="L473"/>
  <c r="M473"/>
  <c r="N473"/>
  <c r="O473"/>
  <c r="P473"/>
  <c r="Q473"/>
  <c r="R473"/>
  <c r="S473"/>
  <c r="W473"/>
  <c r="AA473"/>
  <c r="AB473"/>
  <c r="AC473"/>
  <c r="AD474" s="1"/>
  <c r="AE473"/>
  <c r="AF473"/>
  <c r="AG473"/>
  <c r="AI473"/>
  <c r="AJ473"/>
  <c r="L474"/>
  <c r="M474"/>
  <c r="N474"/>
  <c r="O474"/>
  <c r="P474"/>
  <c r="Q474"/>
  <c r="R474"/>
  <c r="S474"/>
  <c r="W474"/>
  <c r="W475" s="1"/>
  <c r="W476" s="1"/>
  <c r="AA474"/>
  <c r="AB474"/>
  <c r="AC474"/>
  <c r="AD475" s="1"/>
  <c r="AE474"/>
  <c r="AF474"/>
  <c r="AG474"/>
  <c r="AI474"/>
  <c r="AJ474"/>
  <c r="L475"/>
  <c r="M475"/>
  <c r="N475"/>
  <c r="O475"/>
  <c r="P475"/>
  <c r="Q475"/>
  <c r="R475"/>
  <c r="S475"/>
  <c r="AA475"/>
  <c r="AB475"/>
  <c r="AC475"/>
  <c r="AD476" s="1"/>
  <c r="AE475"/>
  <c r="AF475"/>
  <c r="AG475"/>
  <c r="AI475"/>
  <c r="AJ475"/>
  <c r="L476"/>
  <c r="M476"/>
  <c r="N476"/>
  <c r="O476"/>
  <c r="P476"/>
  <c r="Q476"/>
  <c r="R476"/>
  <c r="S476"/>
  <c r="AA476"/>
  <c r="AB476"/>
  <c r="AC476"/>
  <c r="AD477" s="1"/>
  <c r="AE476"/>
  <c r="AF476"/>
  <c r="AG476"/>
  <c r="AI476"/>
  <c r="AJ476"/>
  <c r="L477"/>
  <c r="M477"/>
  <c r="N477"/>
  <c r="O477"/>
  <c r="P477"/>
  <c r="Q477"/>
  <c r="R477"/>
  <c r="S477"/>
  <c r="W477"/>
  <c r="AA477"/>
  <c r="AB477"/>
  <c r="AC477"/>
  <c r="AD478" s="1"/>
  <c r="AE477"/>
  <c r="AF477"/>
  <c r="AG477"/>
  <c r="AI477"/>
  <c r="AJ477"/>
  <c r="L478"/>
  <c r="M478"/>
  <c r="N478"/>
  <c r="O478"/>
  <c r="P478"/>
  <c r="Q478"/>
  <c r="R478"/>
  <c r="S478"/>
  <c r="W478"/>
  <c r="W479" s="1"/>
  <c r="AA478"/>
  <c r="AB478"/>
  <c r="AC478"/>
  <c r="AD479" s="1"/>
  <c r="AE478"/>
  <c r="AF478"/>
  <c r="AG478"/>
  <c r="AI478"/>
  <c r="AJ478"/>
  <c r="L479"/>
  <c r="M479"/>
  <c r="N479"/>
  <c r="O479"/>
  <c r="P479"/>
  <c r="Q479"/>
  <c r="R479"/>
  <c r="S479"/>
  <c r="AA479"/>
  <c r="AB479"/>
  <c r="AC479"/>
  <c r="AD480" s="1"/>
  <c r="AE479"/>
  <c r="AF479"/>
  <c r="AG479"/>
  <c r="AI479"/>
  <c r="AJ479"/>
  <c r="L480"/>
  <c r="M480"/>
  <c r="N480"/>
  <c r="O480"/>
  <c r="P480"/>
  <c r="Q480"/>
  <c r="R480"/>
  <c r="S480"/>
  <c r="W480"/>
  <c r="AA480"/>
  <c r="AB480"/>
  <c r="AC480"/>
  <c r="AD481" s="1"/>
  <c r="AE480"/>
  <c r="AF480"/>
  <c r="AG480"/>
  <c r="AI480"/>
  <c r="AJ480"/>
  <c r="L481"/>
  <c r="M481"/>
  <c r="N481"/>
  <c r="O481"/>
  <c r="P481"/>
  <c r="Q481"/>
  <c r="R481"/>
  <c r="S481"/>
  <c r="W481"/>
  <c r="AA481"/>
  <c r="AB481"/>
  <c r="AC481"/>
  <c r="AD482" s="1"/>
  <c r="AE481"/>
  <c r="AF481"/>
  <c r="AG481"/>
  <c r="AI481"/>
  <c r="AJ481"/>
  <c r="L482"/>
  <c r="M482"/>
  <c r="N482"/>
  <c r="O482"/>
  <c r="P482"/>
  <c r="Q482"/>
  <c r="R482"/>
  <c r="S482"/>
  <c r="W482"/>
  <c r="AA482"/>
  <c r="AB482"/>
  <c r="AC482"/>
  <c r="AD483" s="1"/>
  <c r="AE482"/>
  <c r="AF482"/>
  <c r="AG482"/>
  <c r="AI482"/>
  <c r="AJ482"/>
  <c r="L483"/>
  <c r="M483"/>
  <c r="N483"/>
  <c r="O483"/>
  <c r="P483"/>
  <c r="Q483"/>
  <c r="R483"/>
  <c r="S483"/>
  <c r="W483"/>
  <c r="W484" s="1"/>
  <c r="W485" s="1"/>
  <c r="W486" s="1"/>
  <c r="W487" s="1"/>
  <c r="W488" s="1"/>
  <c r="W489" s="1"/>
  <c r="W490" s="1"/>
  <c r="W491" s="1"/>
  <c r="W492" s="1"/>
  <c r="AA483"/>
  <c r="AB483"/>
  <c r="AC483"/>
  <c r="AD484" s="1"/>
  <c r="AE483"/>
  <c r="AF483"/>
  <c r="AG483"/>
  <c r="AI483"/>
  <c r="AJ483"/>
  <c r="L484"/>
  <c r="M484"/>
  <c r="N484"/>
  <c r="O484"/>
  <c r="P484"/>
  <c r="Q484"/>
  <c r="R484"/>
  <c r="S484"/>
  <c r="AA484"/>
  <c r="AB484"/>
  <c r="AC484"/>
  <c r="AD485" s="1"/>
  <c r="AE484"/>
  <c r="AF484"/>
  <c r="AG484"/>
  <c r="AI484"/>
  <c r="AJ484"/>
  <c r="L485"/>
  <c r="M485"/>
  <c r="N485"/>
  <c r="O485"/>
  <c r="P485"/>
  <c r="Q485"/>
  <c r="R485"/>
  <c r="S485"/>
  <c r="AA485"/>
  <c r="AB485"/>
  <c r="AC485"/>
  <c r="AD486" s="1"/>
  <c r="AE485"/>
  <c r="AF485"/>
  <c r="AG485"/>
  <c r="AI485"/>
  <c r="AJ485"/>
  <c r="L486"/>
  <c r="M486"/>
  <c r="N486"/>
  <c r="O486"/>
  <c r="P486"/>
  <c r="Q486"/>
  <c r="R486"/>
  <c r="S486"/>
  <c r="AA486"/>
  <c r="AB486"/>
  <c r="AC486"/>
  <c r="AD487" s="1"/>
  <c r="AE486"/>
  <c r="AF486"/>
  <c r="AG486"/>
  <c r="AI486"/>
  <c r="AJ486"/>
  <c r="L487"/>
  <c r="M487"/>
  <c r="N487"/>
  <c r="O487"/>
  <c r="P487"/>
  <c r="Q487"/>
  <c r="R487"/>
  <c r="S487"/>
  <c r="AA487"/>
  <c r="AB487"/>
  <c r="AC487"/>
  <c r="AD488" s="1"/>
  <c r="AE487"/>
  <c r="AF487"/>
  <c r="AG487"/>
  <c r="AI487"/>
  <c r="AJ487"/>
  <c r="L488"/>
  <c r="M488"/>
  <c r="N488"/>
  <c r="O488"/>
  <c r="P488"/>
  <c r="Q488"/>
  <c r="R488"/>
  <c r="S488"/>
  <c r="AA488"/>
  <c r="AB488"/>
  <c r="AC488"/>
  <c r="AD489" s="1"/>
  <c r="AE488"/>
  <c r="AF488"/>
  <c r="AG488"/>
  <c r="AI488"/>
  <c r="AJ488"/>
  <c r="L489"/>
  <c r="M489"/>
  <c r="N489"/>
  <c r="O489"/>
  <c r="P489"/>
  <c r="Q489"/>
  <c r="R489"/>
  <c r="S489"/>
  <c r="AA489"/>
  <c r="AB489"/>
  <c r="AC489"/>
  <c r="AD490" s="1"/>
  <c r="AE489"/>
  <c r="AF489"/>
  <c r="AG489"/>
  <c r="AI489"/>
  <c r="AJ489"/>
  <c r="L490"/>
  <c r="M490"/>
  <c r="N490"/>
  <c r="O490"/>
  <c r="P490"/>
  <c r="Q490"/>
  <c r="R490"/>
  <c r="S490"/>
  <c r="AA490"/>
  <c r="AB490"/>
  <c r="AC490"/>
  <c r="AD491" s="1"/>
  <c r="AE490"/>
  <c r="AF490"/>
  <c r="AG490"/>
  <c r="AI490"/>
  <c r="AJ490"/>
  <c r="L491"/>
  <c r="M491"/>
  <c r="N491"/>
  <c r="O491"/>
  <c r="P491"/>
  <c r="Q491"/>
  <c r="R491"/>
  <c r="S491"/>
  <c r="AA491"/>
  <c r="AB491"/>
  <c r="AC491"/>
  <c r="AD492" s="1"/>
  <c r="AE491"/>
  <c r="AF491"/>
  <c r="AG491"/>
  <c r="AI491"/>
  <c r="AJ491"/>
  <c r="L492"/>
  <c r="M492"/>
  <c r="N492"/>
  <c r="O492"/>
  <c r="P492"/>
  <c r="Q492"/>
  <c r="R492"/>
  <c r="S492"/>
  <c r="AA492"/>
  <c r="AB492"/>
  <c r="AC492"/>
  <c r="AD493" s="1"/>
  <c r="AE492"/>
  <c r="AF492"/>
  <c r="AG492"/>
  <c r="AI492"/>
  <c r="AJ492"/>
  <c r="L493"/>
  <c r="M493"/>
  <c r="N493"/>
  <c r="O493"/>
  <c r="P493"/>
  <c r="Q493"/>
  <c r="R493"/>
  <c r="S493"/>
  <c r="W493"/>
  <c r="W494" s="1"/>
  <c r="W495" s="1"/>
  <c r="W496" s="1"/>
  <c r="W497" s="1"/>
  <c r="AA493"/>
  <c r="AB493"/>
  <c r="AC493"/>
  <c r="AD494" s="1"/>
  <c r="AE493"/>
  <c r="AF493"/>
  <c r="AG493"/>
  <c r="AI493"/>
  <c r="AJ493"/>
  <c r="L494"/>
  <c r="M494"/>
  <c r="N494"/>
  <c r="O494"/>
  <c r="P494"/>
  <c r="Q494"/>
  <c r="R494"/>
  <c r="S494"/>
  <c r="AA494"/>
  <c r="AB494"/>
  <c r="AC494"/>
  <c r="AD495" s="1"/>
  <c r="AE494"/>
  <c r="AF494"/>
  <c r="AG494"/>
  <c r="AI494"/>
  <c r="AJ494"/>
  <c r="L495"/>
  <c r="M495"/>
  <c r="N495"/>
  <c r="O495"/>
  <c r="P495"/>
  <c r="Q495"/>
  <c r="R495"/>
  <c r="S495"/>
  <c r="AA495"/>
  <c r="AB495"/>
  <c r="AC495"/>
  <c r="AD496" s="1"/>
  <c r="AE495"/>
  <c r="AF495"/>
  <c r="AG495"/>
  <c r="AI495"/>
  <c r="AJ495"/>
  <c r="L496"/>
  <c r="M496"/>
  <c r="N496"/>
  <c r="O496"/>
  <c r="P496"/>
  <c r="Q496"/>
  <c r="R496"/>
  <c r="S496"/>
  <c r="AA496"/>
  <c r="AB496"/>
  <c r="AC496"/>
  <c r="AD497" s="1"/>
  <c r="AE496"/>
  <c r="AF496"/>
  <c r="AG496"/>
  <c r="AI496"/>
  <c r="AJ496"/>
  <c r="L497"/>
  <c r="M497"/>
  <c r="N497"/>
  <c r="O497"/>
  <c r="P497"/>
  <c r="Q497"/>
  <c r="R497"/>
  <c r="S497"/>
  <c r="AA497"/>
  <c r="AB497"/>
  <c r="AC497"/>
  <c r="AD498" s="1"/>
  <c r="AE497"/>
  <c r="AF497"/>
  <c r="AG497"/>
  <c r="AI497"/>
  <c r="AJ497"/>
  <c r="L498"/>
  <c r="M498"/>
  <c r="N498"/>
  <c r="O498"/>
  <c r="P498"/>
  <c r="Q498"/>
  <c r="R498"/>
  <c r="S498"/>
  <c r="W498"/>
  <c r="W499" s="1"/>
  <c r="W500" s="1"/>
  <c r="W501" s="1"/>
  <c r="W502" s="1"/>
  <c r="W503" s="1"/>
  <c r="W504" s="1"/>
  <c r="AA498"/>
  <c r="AB498"/>
  <c r="AC498"/>
  <c r="AD499" s="1"/>
  <c r="AE498"/>
  <c r="AF498"/>
  <c r="AG498"/>
  <c r="AI498"/>
  <c r="AJ498"/>
  <c r="L499"/>
  <c r="M499"/>
  <c r="N499"/>
  <c r="O499"/>
  <c r="P499"/>
  <c r="Q499"/>
  <c r="R499"/>
  <c r="S499"/>
  <c r="AA499"/>
  <c r="AB499"/>
  <c r="AC499"/>
  <c r="AD500" s="1"/>
  <c r="AE499"/>
  <c r="AF499"/>
  <c r="AG499"/>
  <c r="AI499"/>
  <c r="AJ499"/>
  <c r="L500"/>
  <c r="M500"/>
  <c r="N500"/>
  <c r="O500"/>
  <c r="P500"/>
  <c r="Q500"/>
  <c r="R500"/>
  <c r="S500"/>
  <c r="AA500"/>
  <c r="AB500"/>
  <c r="AC500"/>
  <c r="AD501" s="1"/>
  <c r="AE500"/>
  <c r="AF500"/>
  <c r="AG500"/>
  <c r="AI500"/>
  <c r="AJ500"/>
  <c r="L501"/>
  <c r="M501"/>
  <c r="N501"/>
  <c r="O501"/>
  <c r="P501"/>
  <c r="Q501"/>
  <c r="R501"/>
  <c r="S501"/>
  <c r="AA501"/>
  <c r="AB501"/>
  <c r="AC501"/>
  <c r="AD502" s="1"/>
  <c r="AE501"/>
  <c r="AF501"/>
  <c r="AG501"/>
  <c r="AI501"/>
  <c r="AJ501"/>
  <c r="L502"/>
  <c r="M502"/>
  <c r="N502"/>
  <c r="O502"/>
  <c r="P502"/>
  <c r="Q502"/>
  <c r="R502"/>
  <c r="S502"/>
  <c r="AA502"/>
  <c r="AB502"/>
  <c r="AC502"/>
  <c r="AD503" s="1"/>
  <c r="AE502"/>
  <c r="AF502"/>
  <c r="AG502"/>
  <c r="AI502"/>
  <c r="AJ502"/>
  <c r="L503"/>
  <c r="M503"/>
  <c r="N503"/>
  <c r="O503"/>
  <c r="P503"/>
  <c r="Q503"/>
  <c r="R503"/>
  <c r="S503"/>
  <c r="AA503"/>
  <c r="AB503"/>
  <c r="AC503"/>
  <c r="AD504" s="1"/>
  <c r="AE503"/>
  <c r="AF503"/>
  <c r="AG503"/>
  <c r="AI503"/>
  <c r="AJ503"/>
  <c r="L504"/>
  <c r="M504"/>
  <c r="N504"/>
  <c r="O504"/>
  <c r="P504"/>
  <c r="Q504"/>
  <c r="R504"/>
  <c r="S504"/>
  <c r="AA504"/>
  <c r="AB504"/>
  <c r="AC504"/>
  <c r="AD505" s="1"/>
  <c r="AE504"/>
  <c r="AF504"/>
  <c r="AG504"/>
  <c r="AI504"/>
  <c r="AJ504"/>
  <c r="L505"/>
  <c r="M505"/>
  <c r="N505"/>
  <c r="O505"/>
  <c r="P505"/>
  <c r="Q505"/>
  <c r="R505"/>
  <c r="S505"/>
  <c r="W505"/>
  <c r="AA505"/>
  <c r="AB505"/>
  <c r="AC505"/>
  <c r="AD506" s="1"/>
  <c r="AE505"/>
  <c r="AF505"/>
  <c r="AG505"/>
  <c r="AI505"/>
  <c r="AJ505"/>
  <c r="L506"/>
  <c r="M506"/>
  <c r="N506"/>
  <c r="O506"/>
  <c r="P506"/>
  <c r="Q506"/>
  <c r="R506"/>
  <c r="S506"/>
  <c r="W506"/>
  <c r="W507" s="1"/>
  <c r="W508" s="1"/>
  <c r="AA506"/>
  <c r="AB506"/>
  <c r="AC506"/>
  <c r="AD507" s="1"/>
  <c r="AE506"/>
  <c r="AF506"/>
  <c r="AG506"/>
  <c r="AI506"/>
  <c r="AJ506"/>
  <c r="L507"/>
  <c r="M507"/>
  <c r="N507"/>
  <c r="O507"/>
  <c r="P507"/>
  <c r="Q507"/>
  <c r="R507"/>
  <c r="S507"/>
  <c r="AA507"/>
  <c r="AB507"/>
  <c r="AC507"/>
  <c r="AD508" s="1"/>
  <c r="AE507"/>
  <c r="AF507"/>
  <c r="AG507"/>
  <c r="AI507"/>
  <c r="AJ507"/>
  <c r="L508"/>
  <c r="M508"/>
  <c r="N508"/>
  <c r="O508"/>
  <c r="P508"/>
  <c r="Q508"/>
  <c r="R508"/>
  <c r="S508"/>
  <c r="AA508"/>
  <c r="AB508"/>
  <c r="AC508"/>
  <c r="AD509" s="1"/>
  <c r="AE508"/>
  <c r="AF508"/>
  <c r="AG508"/>
  <c r="AI508"/>
  <c r="AJ508"/>
  <c r="L509"/>
  <c r="M509"/>
  <c r="N509"/>
  <c r="O509"/>
  <c r="P509"/>
  <c r="Q509"/>
  <c r="R509"/>
  <c r="S509"/>
  <c r="W509"/>
  <c r="AA509"/>
  <c r="AB509"/>
  <c r="AC509"/>
  <c r="AD510" s="1"/>
  <c r="AE509"/>
  <c r="AF509"/>
  <c r="AG509"/>
  <c r="AI509"/>
  <c r="AJ509"/>
  <c r="L510"/>
  <c r="M510"/>
  <c r="N510"/>
  <c r="O510"/>
  <c r="P510"/>
  <c r="Q510"/>
  <c r="R510"/>
  <c r="S510"/>
  <c r="W510"/>
  <c r="W511" s="1"/>
  <c r="W512" s="1"/>
  <c r="W513" s="1"/>
  <c r="W514" s="1"/>
  <c r="W515" s="1"/>
  <c r="AA510"/>
  <c r="AB510"/>
  <c r="AC510"/>
  <c r="AD511" s="1"/>
  <c r="AE510"/>
  <c r="AF510"/>
  <c r="AG510"/>
  <c r="AI510"/>
  <c r="AJ510"/>
  <c r="L511"/>
  <c r="M511"/>
  <c r="N511"/>
  <c r="O511"/>
  <c r="P511"/>
  <c r="Q511"/>
  <c r="R511"/>
  <c r="S511"/>
  <c r="AA511"/>
  <c r="AB511"/>
  <c r="AC511"/>
  <c r="AD512" s="1"/>
  <c r="AE511"/>
  <c r="AF511"/>
  <c r="AG511"/>
  <c r="AI511"/>
  <c r="AJ511"/>
  <c r="L512"/>
  <c r="M512"/>
  <c r="N512"/>
  <c r="O512"/>
  <c r="P512"/>
  <c r="Q512"/>
  <c r="R512"/>
  <c r="S512"/>
  <c r="AA512"/>
  <c r="AB512"/>
  <c r="AC512"/>
  <c r="AD513" s="1"/>
  <c r="AE512"/>
  <c r="AF512"/>
  <c r="AG512"/>
  <c r="AI512"/>
  <c r="AJ512"/>
  <c r="L513"/>
  <c r="M513"/>
  <c r="N513"/>
  <c r="O513"/>
  <c r="P513"/>
  <c r="Q513"/>
  <c r="R513"/>
  <c r="S513"/>
  <c r="AA513"/>
  <c r="AB513"/>
  <c r="AC513"/>
  <c r="AD514" s="1"/>
  <c r="AE513"/>
  <c r="AF513"/>
  <c r="AG513"/>
  <c r="AI513"/>
  <c r="AJ513"/>
  <c r="L514"/>
  <c r="M514"/>
  <c r="N514"/>
  <c r="O514"/>
  <c r="P514"/>
  <c r="Q514"/>
  <c r="R514"/>
  <c r="S514"/>
  <c r="AA514"/>
  <c r="AB514"/>
  <c r="AC514"/>
  <c r="AD515" s="1"/>
  <c r="AE514"/>
  <c r="AF514"/>
  <c r="AG514"/>
  <c r="AI514"/>
  <c r="AJ514"/>
  <c r="L515"/>
  <c r="M515"/>
  <c r="N515"/>
  <c r="O515"/>
  <c r="P515"/>
  <c r="Q515"/>
  <c r="R515"/>
  <c r="S515"/>
  <c r="AA515"/>
  <c r="AB515"/>
  <c r="AC515"/>
  <c r="AD516" s="1"/>
  <c r="AE515"/>
  <c r="AF515"/>
  <c r="AG515"/>
  <c r="AI515"/>
  <c r="AJ515"/>
  <c r="L516"/>
  <c r="M516"/>
  <c r="N516"/>
  <c r="O516"/>
  <c r="P516"/>
  <c r="Q516"/>
  <c r="R516"/>
  <c r="S516"/>
  <c r="W516"/>
  <c r="AA516"/>
  <c r="AB516"/>
  <c r="AC516"/>
  <c r="AD517" s="1"/>
  <c r="AE516"/>
  <c r="AF516"/>
  <c r="AG516"/>
  <c r="AI516"/>
  <c r="AJ516"/>
  <c r="L517"/>
  <c r="M517"/>
  <c r="N517"/>
  <c r="O517"/>
  <c r="P517"/>
  <c r="Q517"/>
  <c r="R517"/>
  <c r="S517"/>
  <c r="W517"/>
  <c r="W518" s="1"/>
  <c r="AA517"/>
  <c r="AB517"/>
  <c r="AC517"/>
  <c r="AD518" s="1"/>
  <c r="AE517"/>
  <c r="AF517"/>
  <c r="AG517"/>
  <c r="AI517"/>
  <c r="AJ517"/>
  <c r="L518"/>
  <c r="M518"/>
  <c r="N518"/>
  <c r="O518"/>
  <c r="P518"/>
  <c r="Q518"/>
  <c r="R518"/>
  <c r="S518"/>
  <c r="AA518"/>
  <c r="AB518"/>
  <c r="AC518"/>
  <c r="AD519" s="1"/>
  <c r="AE518"/>
  <c r="AF518"/>
  <c r="AG518"/>
  <c r="AI518"/>
  <c r="AJ518"/>
  <c r="L519"/>
  <c r="M519"/>
  <c r="N519"/>
  <c r="O519"/>
  <c r="P519"/>
  <c r="Q519"/>
  <c r="R519"/>
  <c r="S519"/>
  <c r="W519"/>
  <c r="AA519"/>
  <c r="AB519"/>
  <c r="AC519"/>
  <c r="AD520" s="1"/>
  <c r="AE519"/>
  <c r="AF519"/>
  <c r="AG519"/>
  <c r="AI519"/>
  <c r="AJ519"/>
  <c r="L520"/>
  <c r="M520"/>
  <c r="N520"/>
  <c r="O520"/>
  <c r="P520"/>
  <c r="Q520"/>
  <c r="R520"/>
  <c r="S520"/>
  <c r="W520"/>
  <c r="W521" s="1"/>
  <c r="W522" s="1"/>
  <c r="W523" s="1"/>
  <c r="W524" s="1"/>
  <c r="W525" s="1"/>
  <c r="AA520"/>
  <c r="AB520"/>
  <c r="AC520"/>
  <c r="AD521" s="1"/>
  <c r="AE520"/>
  <c r="AF520"/>
  <c r="AG520"/>
  <c r="AI520"/>
  <c r="AJ520"/>
  <c r="L521"/>
  <c r="M521"/>
  <c r="N521"/>
  <c r="O521"/>
  <c r="P521"/>
  <c r="Q521"/>
  <c r="R521"/>
  <c r="S521"/>
  <c r="AA521"/>
  <c r="AB521"/>
  <c r="AC521"/>
  <c r="AD522" s="1"/>
  <c r="AE521"/>
  <c r="AF521"/>
  <c r="AG521"/>
  <c r="AI521"/>
  <c r="AJ521"/>
  <c r="L522"/>
  <c r="M522"/>
  <c r="N522"/>
  <c r="O522"/>
  <c r="P522"/>
  <c r="Q522"/>
  <c r="R522"/>
  <c r="S522"/>
  <c r="AA522"/>
  <c r="AB522"/>
  <c r="AC522"/>
  <c r="AD523" s="1"/>
  <c r="AE522"/>
  <c r="AF522"/>
  <c r="AG522"/>
  <c r="AI522"/>
  <c r="AJ522"/>
  <c r="L523"/>
  <c r="M523"/>
  <c r="N523"/>
  <c r="O523"/>
  <c r="P523"/>
  <c r="Q523"/>
  <c r="R523"/>
  <c r="S523"/>
  <c r="AA523"/>
  <c r="AB523"/>
  <c r="AC523"/>
  <c r="AD524" s="1"/>
  <c r="AE523"/>
  <c r="AF523"/>
  <c r="AG523"/>
  <c r="AI523"/>
  <c r="AJ523"/>
  <c r="L524"/>
  <c r="M524"/>
  <c r="N524"/>
  <c r="O524"/>
  <c r="P524"/>
  <c r="Q524"/>
  <c r="R524"/>
  <c r="S524"/>
  <c r="AA524"/>
  <c r="AB524"/>
  <c r="AC524"/>
  <c r="AD525" s="1"/>
  <c r="AE524"/>
  <c r="AF524"/>
  <c r="AG524"/>
  <c r="AI524"/>
  <c r="AJ524"/>
  <c r="L525"/>
  <c r="M525"/>
  <c r="N525"/>
  <c r="O525"/>
  <c r="P525"/>
  <c r="Q525"/>
  <c r="R525"/>
  <c r="S525"/>
  <c r="AA525"/>
  <c r="AB525"/>
  <c r="AC525"/>
  <c r="AD526" s="1"/>
  <c r="AE525"/>
  <c r="AF525"/>
  <c r="AG525"/>
  <c r="AI525"/>
  <c r="AJ525"/>
  <c r="L526"/>
  <c r="M526"/>
  <c r="N526"/>
  <c r="O526"/>
  <c r="P526"/>
  <c r="Q526"/>
  <c r="R526"/>
  <c r="S526"/>
  <c r="W526"/>
  <c r="AA526"/>
  <c r="AB526"/>
  <c r="AC526"/>
  <c r="AD527" s="1"/>
  <c r="AE526"/>
  <c r="AF526"/>
  <c r="AG526"/>
  <c r="AI526"/>
  <c r="AJ526"/>
  <c r="L527"/>
  <c r="M527"/>
  <c r="N527"/>
  <c r="O527"/>
  <c r="P527"/>
  <c r="Q527"/>
  <c r="R527"/>
  <c r="S527"/>
  <c r="W527"/>
  <c r="W528" s="1"/>
  <c r="W529" s="1"/>
  <c r="W530" s="1"/>
  <c r="AA527"/>
  <c r="AB527"/>
  <c r="AC527"/>
  <c r="AD528" s="1"/>
  <c r="AE527"/>
  <c r="AF527"/>
  <c r="AG527"/>
  <c r="AI527"/>
  <c r="AJ527"/>
  <c r="L528"/>
  <c r="M528"/>
  <c r="N528"/>
  <c r="O528"/>
  <c r="P528"/>
  <c r="Q528"/>
  <c r="R528"/>
  <c r="S528"/>
  <c r="AA528"/>
  <c r="AB528"/>
  <c r="AC528"/>
  <c r="AD529" s="1"/>
  <c r="AE528"/>
  <c r="AF528"/>
  <c r="AG528"/>
  <c r="AI528"/>
  <c r="AJ528"/>
  <c r="L529"/>
  <c r="M529"/>
  <c r="N529"/>
  <c r="O529"/>
  <c r="P529"/>
  <c r="Q529"/>
  <c r="R529"/>
  <c r="S529"/>
  <c r="AA529"/>
  <c r="AB529"/>
  <c r="AC529"/>
  <c r="AD530" s="1"/>
  <c r="AE529"/>
  <c r="AF529"/>
  <c r="AG529"/>
  <c r="AI529"/>
  <c r="AJ529"/>
  <c r="L530"/>
  <c r="M530"/>
  <c r="N530"/>
  <c r="O530"/>
  <c r="P530"/>
  <c r="Q530"/>
  <c r="R530"/>
  <c r="S530"/>
  <c r="AA530"/>
  <c r="AB530"/>
  <c r="AC530"/>
  <c r="AD531" s="1"/>
  <c r="AE530"/>
  <c r="AF530"/>
  <c r="AG530"/>
  <c r="AI530"/>
  <c r="AJ530"/>
  <c r="L531"/>
  <c r="M531"/>
  <c r="N531"/>
  <c r="O531"/>
  <c r="P531"/>
  <c r="Q531"/>
  <c r="R531"/>
  <c r="S531"/>
  <c r="W531"/>
  <c r="W532" s="1"/>
  <c r="AA531"/>
  <c r="AB531"/>
  <c r="AC531"/>
  <c r="AD532" s="1"/>
  <c r="AE531"/>
  <c r="AF531"/>
  <c r="AG531"/>
  <c r="AI531"/>
  <c r="AJ531"/>
  <c r="L532"/>
  <c r="M532"/>
  <c r="N532"/>
  <c r="O532"/>
  <c r="P532"/>
  <c r="Q532"/>
  <c r="R532"/>
  <c r="S532"/>
  <c r="AA532"/>
  <c r="AB532"/>
  <c r="AC532"/>
  <c r="AD533" s="1"/>
  <c r="AE532"/>
  <c r="AF532"/>
  <c r="AG532"/>
  <c r="AI532"/>
  <c r="AJ532"/>
  <c r="L533"/>
  <c r="M533"/>
  <c r="N533"/>
  <c r="O533"/>
  <c r="P533"/>
  <c r="Q533"/>
  <c r="R533"/>
  <c r="S533"/>
  <c r="W533"/>
  <c r="W534" s="1"/>
  <c r="W535" s="1"/>
  <c r="AA533"/>
  <c r="AB533"/>
  <c r="AC533"/>
  <c r="AD534" s="1"/>
  <c r="AE533"/>
  <c r="AF533"/>
  <c r="AG533"/>
  <c r="AI533"/>
  <c r="AJ533"/>
  <c r="L534"/>
  <c r="M534"/>
  <c r="N534"/>
  <c r="O534"/>
  <c r="P534"/>
  <c r="Q534"/>
  <c r="R534"/>
  <c r="S534"/>
  <c r="AA534"/>
  <c r="AB534"/>
  <c r="AC534"/>
  <c r="AD535" s="1"/>
  <c r="AE534"/>
  <c r="AF534"/>
  <c r="AG534"/>
  <c r="AI534"/>
  <c r="AJ534"/>
  <c r="L535"/>
  <c r="M535"/>
  <c r="N535"/>
  <c r="O535"/>
  <c r="P535"/>
  <c r="Q535"/>
  <c r="R535"/>
  <c r="S535"/>
  <c r="AA535"/>
  <c r="AB535"/>
  <c r="AC535"/>
  <c r="AD536" s="1"/>
  <c r="AE535"/>
  <c r="AF535"/>
  <c r="AG535"/>
  <c r="AI535"/>
  <c r="AJ535"/>
  <c r="L536"/>
  <c r="M536"/>
  <c r="N536"/>
  <c r="O536"/>
  <c r="P536"/>
  <c r="Q536"/>
  <c r="R536"/>
  <c r="S536"/>
  <c r="W536"/>
  <c r="AA536"/>
  <c r="AB536"/>
  <c r="AC536"/>
  <c r="AD537" s="1"/>
  <c r="AE536"/>
  <c r="AF536"/>
  <c r="AG536"/>
  <c r="AI536"/>
  <c r="AJ536"/>
  <c r="L537"/>
  <c r="M537"/>
  <c r="N537"/>
  <c r="O537"/>
  <c r="P537"/>
  <c r="Q537"/>
  <c r="R537"/>
  <c r="S537"/>
  <c r="W537"/>
  <c r="W538" s="1"/>
  <c r="W539" s="1"/>
  <c r="W540" s="1"/>
  <c r="W541" s="1"/>
  <c r="W542" s="1"/>
  <c r="W543" s="1"/>
  <c r="W544" s="1"/>
  <c r="W545" s="1"/>
  <c r="W546" s="1"/>
  <c r="W547" s="1"/>
  <c r="W548" s="1"/>
  <c r="AA537"/>
  <c r="AB537"/>
  <c r="AC537"/>
  <c r="AD538" s="1"/>
  <c r="AE537"/>
  <c r="AF537"/>
  <c r="AG537"/>
  <c r="AI537"/>
  <c r="AJ537"/>
  <c r="L538"/>
  <c r="M538"/>
  <c r="N538"/>
  <c r="O538"/>
  <c r="P538"/>
  <c r="Q538"/>
  <c r="R538"/>
  <c r="S538"/>
  <c r="AA538"/>
  <c r="AB538"/>
  <c r="AC538"/>
  <c r="AD539" s="1"/>
  <c r="AE538"/>
  <c r="AF538"/>
  <c r="AG538"/>
  <c r="AI538"/>
  <c r="AJ538"/>
  <c r="L539"/>
  <c r="M539"/>
  <c r="N539"/>
  <c r="O539"/>
  <c r="P539"/>
  <c r="Q539"/>
  <c r="R539"/>
  <c r="S539"/>
  <c r="AA539"/>
  <c r="AB539"/>
  <c r="AC539"/>
  <c r="AD540" s="1"/>
  <c r="AE539"/>
  <c r="AF539"/>
  <c r="AG539"/>
  <c r="AI539"/>
  <c r="AJ539"/>
  <c r="L540"/>
  <c r="M540"/>
  <c r="N540"/>
  <c r="O540"/>
  <c r="P540"/>
  <c r="Q540"/>
  <c r="R540"/>
  <c r="S540"/>
  <c r="AA540"/>
  <c r="AB540"/>
  <c r="AC540"/>
  <c r="AD541" s="1"/>
  <c r="AE540"/>
  <c r="AF540"/>
  <c r="AG540"/>
  <c r="AI540"/>
  <c r="AJ540"/>
  <c r="L541"/>
  <c r="M541"/>
  <c r="N541"/>
  <c r="O541"/>
  <c r="P541"/>
  <c r="Q541"/>
  <c r="R541"/>
  <c r="S541"/>
  <c r="AA541"/>
  <c r="AB541"/>
  <c r="AC541"/>
  <c r="AD542" s="1"/>
  <c r="AE541"/>
  <c r="AF541"/>
  <c r="AG541"/>
  <c r="AI541"/>
  <c r="AJ541"/>
  <c r="L542"/>
  <c r="M542"/>
  <c r="N542"/>
  <c r="O542"/>
  <c r="P542"/>
  <c r="Q542"/>
  <c r="R542"/>
  <c r="S542"/>
  <c r="AA542"/>
  <c r="AB542"/>
  <c r="AC542"/>
  <c r="AD543" s="1"/>
  <c r="AE542"/>
  <c r="AF542"/>
  <c r="AG542"/>
  <c r="AI542"/>
  <c r="AJ542"/>
  <c r="L543"/>
  <c r="M543"/>
  <c r="N543"/>
  <c r="O543"/>
  <c r="P543"/>
  <c r="Q543"/>
  <c r="R543"/>
  <c r="S543"/>
  <c r="AA543"/>
  <c r="AB543"/>
  <c r="AC543"/>
  <c r="AD544" s="1"/>
  <c r="AE543"/>
  <c r="AF543"/>
  <c r="AG543"/>
  <c r="AI543"/>
  <c r="AJ543"/>
  <c r="L544"/>
  <c r="M544"/>
  <c r="N544"/>
  <c r="O544"/>
  <c r="P544"/>
  <c r="Q544"/>
  <c r="R544"/>
  <c r="S544"/>
  <c r="AA544"/>
  <c r="AB544"/>
  <c r="AC544"/>
  <c r="AD545" s="1"/>
  <c r="AE544"/>
  <c r="AF544"/>
  <c r="AG544"/>
  <c r="AI544"/>
  <c r="AJ544"/>
  <c r="L545"/>
  <c r="M545"/>
  <c r="N545"/>
  <c r="O545"/>
  <c r="P545"/>
  <c r="Q545"/>
  <c r="R545"/>
  <c r="S545"/>
  <c r="AA545"/>
  <c r="AB545"/>
  <c r="AC545"/>
  <c r="AD546" s="1"/>
  <c r="AE545"/>
  <c r="AF545"/>
  <c r="AG545"/>
  <c r="AI545"/>
  <c r="AJ545"/>
  <c r="L546"/>
  <c r="M546"/>
  <c r="N546"/>
  <c r="O546"/>
  <c r="P546"/>
  <c r="Q546"/>
  <c r="R546"/>
  <c r="S546"/>
  <c r="AA546"/>
  <c r="AB546"/>
  <c r="AC546"/>
  <c r="AD547" s="1"/>
  <c r="AE546"/>
  <c r="AF546"/>
  <c r="AG546"/>
  <c r="AI546"/>
  <c r="AJ546"/>
  <c r="L547"/>
  <c r="M547"/>
  <c r="N547"/>
  <c r="O547"/>
  <c r="P547"/>
  <c r="Q547"/>
  <c r="R547"/>
  <c r="S547"/>
  <c r="AA547"/>
  <c r="AB547"/>
  <c r="AC547"/>
  <c r="AD548" s="1"/>
  <c r="AE547"/>
  <c r="AF547"/>
  <c r="AG547"/>
  <c r="AI547"/>
  <c r="AJ547"/>
  <c r="L548"/>
  <c r="M548"/>
  <c r="N548"/>
  <c r="O548"/>
  <c r="P548"/>
  <c r="Q548"/>
  <c r="R548"/>
  <c r="S548"/>
  <c r="AA548"/>
  <c r="AB548"/>
  <c r="AC548"/>
  <c r="AD549" s="1"/>
  <c r="AE548"/>
  <c r="AF548"/>
  <c r="AG548"/>
  <c r="AI548"/>
  <c r="AJ548"/>
  <c r="L549"/>
  <c r="M549"/>
  <c r="N549"/>
  <c r="O549"/>
  <c r="P549"/>
  <c r="Q549"/>
  <c r="R549"/>
  <c r="S549"/>
  <c r="W549"/>
  <c r="AA549"/>
  <c r="AB549"/>
  <c r="AC549"/>
  <c r="AD550" s="1"/>
  <c r="AE549"/>
  <c r="AF549"/>
  <c r="AG549"/>
  <c r="AI549"/>
  <c r="AJ549"/>
  <c r="L550"/>
  <c r="M550"/>
  <c r="N550"/>
  <c r="O550"/>
  <c r="P550"/>
  <c r="Q550"/>
  <c r="R550"/>
  <c r="S550"/>
  <c r="W550"/>
  <c r="W551" s="1"/>
  <c r="W552" s="1"/>
  <c r="W553" s="1"/>
  <c r="W554" s="1"/>
  <c r="W555" s="1"/>
  <c r="W556" s="1"/>
  <c r="AA550"/>
  <c r="AB550"/>
  <c r="AC550"/>
  <c r="AD551" s="1"/>
  <c r="AE550"/>
  <c r="AF550"/>
  <c r="AG550"/>
  <c r="AI550"/>
  <c r="AJ550"/>
  <c r="L551"/>
  <c r="M551"/>
  <c r="N551"/>
  <c r="O551"/>
  <c r="P551"/>
  <c r="Q551"/>
  <c r="R551"/>
  <c r="S551"/>
  <c r="AA551"/>
  <c r="AB551"/>
  <c r="AC551"/>
  <c r="AD552" s="1"/>
  <c r="AE551"/>
  <c r="AF551"/>
  <c r="AG551"/>
  <c r="AI551"/>
  <c r="AJ551"/>
  <c r="L552"/>
  <c r="M552"/>
  <c r="N552"/>
  <c r="O552"/>
  <c r="P552"/>
  <c r="Q552"/>
  <c r="R552"/>
  <c r="S552"/>
  <c r="AA552"/>
  <c r="AB552"/>
  <c r="AC552"/>
  <c r="AD553" s="1"/>
  <c r="AE552"/>
  <c r="AF552"/>
  <c r="AG552"/>
  <c r="AI552"/>
  <c r="AJ552"/>
  <c r="L553"/>
  <c r="M553"/>
  <c r="N553"/>
  <c r="O553"/>
  <c r="P553"/>
  <c r="Q553"/>
  <c r="R553"/>
  <c r="S553"/>
  <c r="AA553"/>
  <c r="AB553"/>
  <c r="AC553"/>
  <c r="AD554" s="1"/>
  <c r="AE553"/>
  <c r="AF553"/>
  <c r="AG553"/>
  <c r="AI553"/>
  <c r="AJ553"/>
  <c r="L554"/>
  <c r="M554"/>
  <c r="N554"/>
  <c r="O554"/>
  <c r="P554"/>
  <c r="Q554"/>
  <c r="R554"/>
  <c r="S554"/>
  <c r="AA554"/>
  <c r="AB554"/>
  <c r="AC554"/>
  <c r="AD555" s="1"/>
  <c r="AE554"/>
  <c r="AF554"/>
  <c r="AG554"/>
  <c r="AI554"/>
  <c r="AJ554"/>
  <c r="L555"/>
  <c r="M555"/>
  <c r="N555"/>
  <c r="O555"/>
  <c r="P555"/>
  <c r="Q555"/>
  <c r="R555"/>
  <c r="S555"/>
  <c r="AA555"/>
  <c r="AB555"/>
  <c r="AC555"/>
  <c r="AD556" s="1"/>
  <c r="AE555"/>
  <c r="AF555"/>
  <c r="AG555"/>
  <c r="AI555"/>
  <c r="AJ555"/>
  <c r="L556"/>
  <c r="M556"/>
  <c r="N556"/>
  <c r="O556"/>
  <c r="P556"/>
  <c r="Q556"/>
  <c r="R556"/>
  <c r="S556"/>
  <c r="AA556"/>
  <c r="AB556"/>
  <c r="AC556"/>
  <c r="AD557" s="1"/>
  <c r="AE556"/>
  <c r="AF556"/>
  <c r="AG556"/>
  <c r="AI556"/>
  <c r="AJ556"/>
  <c r="L557"/>
  <c r="M557"/>
  <c r="N557"/>
  <c r="O557"/>
  <c r="P557"/>
  <c r="Q557"/>
  <c r="R557"/>
  <c r="S557"/>
  <c r="W557"/>
  <c r="AA557"/>
  <c r="AB557"/>
  <c r="AC557"/>
  <c r="AD558" s="1"/>
  <c r="AE557"/>
  <c r="AF557"/>
  <c r="AG557"/>
  <c r="AI557"/>
  <c r="AJ557"/>
  <c r="L558"/>
  <c r="M558"/>
  <c r="N558"/>
  <c r="O558"/>
  <c r="P558"/>
  <c r="Q558"/>
  <c r="R558"/>
  <c r="S558"/>
  <c r="W558"/>
  <c r="AA558"/>
  <c r="AB558"/>
  <c r="AC558"/>
  <c r="AD559" s="1"/>
  <c r="AE558"/>
  <c r="AF558"/>
  <c r="AG558"/>
  <c r="AI558"/>
  <c r="AJ558"/>
  <c r="L559"/>
  <c r="M559"/>
  <c r="N559"/>
  <c r="O559"/>
  <c r="P559"/>
  <c r="Q559"/>
  <c r="R559"/>
  <c r="S559"/>
  <c r="W559"/>
  <c r="AA559"/>
  <c r="AB559"/>
  <c r="AC559"/>
  <c r="AD560" s="1"/>
  <c r="AE559"/>
  <c r="AF559"/>
  <c r="AG559"/>
  <c r="AI559"/>
  <c r="AJ559"/>
  <c r="L560"/>
  <c r="M560"/>
  <c r="N560"/>
  <c r="O560"/>
  <c r="P560"/>
  <c r="Q560"/>
  <c r="R560"/>
  <c r="S560"/>
  <c r="W560"/>
  <c r="W561" s="1"/>
  <c r="W562" s="1"/>
  <c r="W563" s="1"/>
  <c r="AA560"/>
  <c r="AB560"/>
  <c r="AC560"/>
  <c r="AD561" s="1"/>
  <c r="AE560"/>
  <c r="AF560"/>
  <c r="AG560"/>
  <c r="AI560"/>
  <c r="AJ560"/>
  <c r="L561"/>
  <c r="M561"/>
  <c r="N561"/>
  <c r="O561"/>
  <c r="P561"/>
  <c r="Q561"/>
  <c r="R561"/>
  <c r="S561"/>
  <c r="AA561"/>
  <c r="AB561"/>
  <c r="AC561"/>
  <c r="AD562" s="1"/>
  <c r="AE561"/>
  <c r="AF561"/>
  <c r="AG561"/>
  <c r="AI561"/>
  <c r="AJ561"/>
  <c r="L562"/>
  <c r="M562"/>
  <c r="N562"/>
  <c r="O562"/>
  <c r="P562"/>
  <c r="Q562"/>
  <c r="R562"/>
  <c r="S562"/>
  <c r="AA562"/>
  <c r="AB562"/>
  <c r="AC562"/>
  <c r="AD563" s="1"/>
  <c r="AE562"/>
  <c r="AF562"/>
  <c r="AG562"/>
  <c r="AI562"/>
  <c r="AJ562"/>
  <c r="L563"/>
  <c r="M563"/>
  <c r="N563"/>
  <c r="O563"/>
  <c r="P563"/>
  <c r="Q563"/>
  <c r="R563"/>
  <c r="S563"/>
  <c r="AA563"/>
  <c r="AB563"/>
  <c r="AC563"/>
  <c r="AD564" s="1"/>
  <c r="AE563"/>
  <c r="AF563"/>
  <c r="AG563"/>
  <c r="AI563"/>
  <c r="AJ563"/>
  <c r="L564"/>
  <c r="M564"/>
  <c r="N564"/>
  <c r="O564"/>
  <c r="P564"/>
  <c r="Q564"/>
  <c r="R564"/>
  <c r="S564"/>
  <c r="W564"/>
  <c r="AA564"/>
  <c r="AB564"/>
  <c r="AC564"/>
  <c r="AD565" s="1"/>
  <c r="AE564"/>
  <c r="AF564"/>
  <c r="AG564"/>
  <c r="AI564"/>
  <c r="AJ564"/>
  <c r="L565"/>
  <c r="M565"/>
  <c r="N565"/>
  <c r="O565"/>
  <c r="P565"/>
  <c r="Q565"/>
  <c r="R565"/>
  <c r="S565"/>
  <c r="W565"/>
  <c r="W566" s="1"/>
  <c r="W567" s="1"/>
  <c r="W568" s="1"/>
  <c r="W569" s="1"/>
  <c r="AA565"/>
  <c r="AB565"/>
  <c r="AC565"/>
  <c r="AD566" s="1"/>
  <c r="AE565"/>
  <c r="AF565"/>
  <c r="AG565"/>
  <c r="AI565"/>
  <c r="AJ565"/>
  <c r="L566"/>
  <c r="M566"/>
  <c r="N566"/>
  <c r="O566"/>
  <c r="P566"/>
  <c r="Q566"/>
  <c r="R566"/>
  <c r="S566"/>
  <c r="AA566"/>
  <c r="AB566"/>
  <c r="AC566"/>
  <c r="AD567" s="1"/>
  <c r="AE566"/>
  <c r="AF566"/>
  <c r="AG566"/>
  <c r="AI566"/>
  <c r="AJ566"/>
  <c r="L567"/>
  <c r="M567"/>
  <c r="N567"/>
  <c r="O567"/>
  <c r="P567"/>
  <c r="Q567"/>
  <c r="R567"/>
  <c r="S567"/>
  <c r="AA567"/>
  <c r="AB567"/>
  <c r="AC567"/>
  <c r="AD568" s="1"/>
  <c r="AE567"/>
  <c r="AF567"/>
  <c r="AG567"/>
  <c r="AI567"/>
  <c r="AJ567"/>
  <c r="L568"/>
  <c r="M568"/>
  <c r="N568"/>
  <c r="O568"/>
  <c r="P568"/>
  <c r="Q568"/>
  <c r="R568"/>
  <c r="S568"/>
  <c r="AA568"/>
  <c r="AB568"/>
  <c r="AC568"/>
  <c r="AD569" s="1"/>
  <c r="AE568"/>
  <c r="AF568"/>
  <c r="AG568"/>
  <c r="AI568"/>
  <c r="AJ568"/>
  <c r="L569"/>
  <c r="M569"/>
  <c r="N569"/>
  <c r="O569"/>
  <c r="P569"/>
  <c r="Q569"/>
  <c r="R569"/>
  <c r="S569"/>
  <c r="AA569"/>
  <c r="AB569"/>
  <c r="AC569"/>
  <c r="AD570" s="1"/>
  <c r="AE569"/>
  <c r="AF569"/>
  <c r="AG569"/>
  <c r="AI569"/>
  <c r="AJ569"/>
  <c r="L570"/>
  <c r="M570"/>
  <c r="N570"/>
  <c r="O570"/>
  <c r="P570"/>
  <c r="Q570"/>
  <c r="R570"/>
  <c r="S570"/>
  <c r="W570"/>
  <c r="AA570"/>
  <c r="AB570"/>
  <c r="AC570"/>
  <c r="AD571" s="1"/>
  <c r="AE570"/>
  <c r="AF570"/>
  <c r="AG570"/>
  <c r="AI570"/>
  <c r="AJ570"/>
  <c r="L571"/>
  <c r="M571"/>
  <c r="N571"/>
  <c r="O571"/>
  <c r="P571"/>
  <c r="Q571"/>
  <c r="R571"/>
  <c r="S571"/>
  <c r="W571"/>
  <c r="W572" s="1"/>
  <c r="AB571"/>
  <c r="AC571"/>
  <c r="AD572" s="1"/>
  <c r="AE571"/>
  <c r="AF571"/>
  <c r="AG571"/>
  <c r="AI571"/>
  <c r="AJ571"/>
  <c r="L572"/>
  <c r="M572"/>
  <c r="N572"/>
  <c r="O572"/>
  <c r="P572"/>
  <c r="Q572"/>
  <c r="R572"/>
  <c r="S572"/>
  <c r="AA572"/>
  <c r="AB572"/>
  <c r="AC572"/>
  <c r="AD573" s="1"/>
  <c r="AE572"/>
  <c r="AF572"/>
  <c r="AG572"/>
  <c r="AI572"/>
  <c r="AJ572"/>
  <c r="L573"/>
  <c r="M573"/>
  <c r="N573"/>
  <c r="O573"/>
  <c r="P573"/>
  <c r="Q573"/>
  <c r="R573"/>
  <c r="S573"/>
  <c r="W573"/>
  <c r="AA573"/>
  <c r="AB573"/>
  <c r="AC573"/>
  <c r="AD574" s="1"/>
  <c r="AE573"/>
  <c r="AF573"/>
  <c r="AG573"/>
  <c r="AI573"/>
  <c r="AJ573"/>
  <c r="L574"/>
  <c r="M574"/>
  <c r="N574"/>
  <c r="O574"/>
  <c r="P574"/>
  <c r="Q574"/>
  <c r="R574"/>
  <c r="S574"/>
  <c r="W574"/>
  <c r="AA574"/>
  <c r="AB574"/>
  <c r="AC574"/>
  <c r="AD575" s="1"/>
  <c r="AE574"/>
  <c r="AF574"/>
  <c r="AG574"/>
  <c r="AI574"/>
  <c r="AJ574"/>
  <c r="L575"/>
  <c r="M575"/>
  <c r="N575"/>
  <c r="O575"/>
  <c r="P575"/>
  <c r="Q575"/>
  <c r="R575"/>
  <c r="S575"/>
  <c r="W575"/>
  <c r="AA575"/>
  <c r="AB575"/>
  <c r="AC575"/>
  <c r="AD576" s="1"/>
  <c r="AE575"/>
  <c r="AF575"/>
  <c r="AG575"/>
  <c r="AI575"/>
  <c r="AJ575"/>
  <c r="L576"/>
  <c r="M576"/>
  <c r="N576"/>
  <c r="O576"/>
  <c r="P576"/>
  <c r="Q576"/>
  <c r="R576"/>
  <c r="S576"/>
  <c r="W576"/>
  <c r="AA576"/>
  <c r="AB576"/>
  <c r="AC576"/>
  <c r="AD577" s="1"/>
  <c r="AE576"/>
  <c r="AF576"/>
  <c r="AG576"/>
  <c r="AI576"/>
  <c r="AJ576"/>
  <c r="L577"/>
  <c r="M577"/>
  <c r="N577"/>
  <c r="O577"/>
  <c r="P577"/>
  <c r="Q577"/>
  <c r="R577"/>
  <c r="S577"/>
  <c r="W577"/>
  <c r="W578" s="1"/>
  <c r="AA577"/>
  <c r="AB577"/>
  <c r="AC577"/>
  <c r="AD578" s="1"/>
  <c r="AE577"/>
  <c r="AF577"/>
  <c r="AG577"/>
  <c r="AI577"/>
  <c r="AJ577"/>
  <c r="L578"/>
  <c r="M578"/>
  <c r="N578"/>
  <c r="O578"/>
  <c r="P578"/>
  <c r="Q578"/>
  <c r="R578"/>
  <c r="S578"/>
  <c r="AA578"/>
  <c r="AB578"/>
  <c r="AC578"/>
  <c r="AD579" s="1"/>
  <c r="AE578"/>
  <c r="AF578"/>
  <c r="AG578"/>
  <c r="AI578"/>
  <c r="AJ578"/>
  <c r="L579"/>
  <c r="M579"/>
  <c r="N579"/>
  <c r="O579"/>
  <c r="P579"/>
  <c r="Q579"/>
  <c r="R579"/>
  <c r="S579"/>
  <c r="W579"/>
  <c r="W580" s="1"/>
  <c r="AA579"/>
  <c r="AB579"/>
  <c r="AC579"/>
  <c r="AD580" s="1"/>
  <c r="AE579"/>
  <c r="AF579"/>
  <c r="AG579"/>
  <c r="AI579"/>
  <c r="AJ579"/>
  <c r="L580"/>
  <c r="M580"/>
  <c r="N580"/>
  <c r="O580"/>
  <c r="P580"/>
  <c r="Q580"/>
  <c r="R580"/>
  <c r="S580"/>
  <c r="AA580"/>
  <c r="AB580"/>
  <c r="AC580"/>
  <c r="AD581" s="1"/>
  <c r="AE580"/>
  <c r="AF580"/>
  <c r="AG580"/>
  <c r="AI580"/>
  <c r="AJ580"/>
  <c r="L581"/>
  <c r="M581"/>
  <c r="N581"/>
  <c r="O581"/>
  <c r="P581"/>
  <c r="Q581"/>
  <c r="R581"/>
  <c r="S581"/>
  <c r="W581"/>
  <c r="AA581"/>
  <c r="AB581"/>
  <c r="AC581"/>
  <c r="AD582" s="1"/>
  <c r="AE581"/>
  <c r="AF581"/>
  <c r="AG581"/>
  <c r="AI581"/>
  <c r="AJ581"/>
  <c r="L582"/>
  <c r="M582"/>
  <c r="N582"/>
  <c r="O582"/>
  <c r="P582"/>
  <c r="Q582"/>
  <c r="R582"/>
  <c r="S582"/>
  <c r="W582"/>
  <c r="W583" s="1"/>
  <c r="W584" s="1"/>
  <c r="W585" s="1"/>
  <c r="W586" s="1"/>
  <c r="W587" s="1"/>
  <c r="W588" s="1"/>
  <c r="AA582"/>
  <c r="AB582"/>
  <c r="AC582"/>
  <c r="AD583" s="1"/>
  <c r="AE582"/>
  <c r="AF582"/>
  <c r="AG582"/>
  <c r="AI582"/>
  <c r="AJ582"/>
  <c r="L583"/>
  <c r="M583"/>
  <c r="N583"/>
  <c r="O583"/>
  <c r="P583"/>
  <c r="Q583"/>
  <c r="R583"/>
  <c r="S583"/>
  <c r="AA583"/>
  <c r="AB583"/>
  <c r="AC583"/>
  <c r="AD584" s="1"/>
  <c r="AE583"/>
  <c r="AF583"/>
  <c r="AG583"/>
  <c r="AI583"/>
  <c r="AJ583"/>
  <c r="L584"/>
  <c r="M584"/>
  <c r="N584"/>
  <c r="O584"/>
  <c r="P584"/>
  <c r="Q584"/>
  <c r="R584"/>
  <c r="S584"/>
  <c r="AA584"/>
  <c r="AB584"/>
  <c r="AC584"/>
  <c r="AD585" s="1"/>
  <c r="AE584"/>
  <c r="AF584"/>
  <c r="AG584"/>
  <c r="AI584"/>
  <c r="AJ584"/>
  <c r="L585"/>
  <c r="M585"/>
  <c r="N585"/>
  <c r="O585"/>
  <c r="P585"/>
  <c r="Q585"/>
  <c r="R585"/>
  <c r="S585"/>
  <c r="AA585"/>
  <c r="AB585"/>
  <c r="AC585"/>
  <c r="AD586" s="1"/>
  <c r="AE585"/>
  <c r="AF585"/>
  <c r="AG585"/>
  <c r="AI585"/>
  <c r="AJ585"/>
  <c r="L586"/>
  <c r="M586"/>
  <c r="N586"/>
  <c r="O586"/>
  <c r="P586"/>
  <c r="Q586"/>
  <c r="R586"/>
  <c r="S586"/>
  <c r="AA586"/>
  <c r="AB586"/>
  <c r="AC586"/>
  <c r="AD587" s="1"/>
  <c r="AE586"/>
  <c r="AF586"/>
  <c r="AG586"/>
  <c r="AI586"/>
  <c r="AJ586"/>
  <c r="L587"/>
  <c r="M587"/>
  <c r="N587"/>
  <c r="O587"/>
  <c r="P587"/>
  <c r="Q587"/>
  <c r="R587"/>
  <c r="S587"/>
  <c r="AA587"/>
  <c r="AB587"/>
  <c r="AC587"/>
  <c r="AD588" s="1"/>
  <c r="AE587"/>
  <c r="AF587"/>
  <c r="AG587"/>
  <c r="AI587"/>
  <c r="AJ587"/>
  <c r="L588"/>
  <c r="M588"/>
  <c r="N588"/>
  <c r="O588"/>
  <c r="P588"/>
  <c r="Q588"/>
  <c r="R588"/>
  <c r="S588"/>
  <c r="AA588"/>
  <c r="AB588"/>
  <c r="AC588"/>
  <c r="AD589" s="1"/>
  <c r="AE588"/>
  <c r="AF588"/>
  <c r="AG588"/>
  <c r="AI588"/>
  <c r="AJ588"/>
  <c r="L589"/>
  <c r="M589"/>
  <c r="N589"/>
  <c r="O589"/>
  <c r="P589"/>
  <c r="Q589"/>
  <c r="R589"/>
  <c r="S589"/>
  <c r="W589"/>
  <c r="AA589"/>
  <c r="AB589"/>
  <c r="AC589"/>
  <c r="AD590" s="1"/>
  <c r="AE589"/>
  <c r="AF589"/>
  <c r="AG589"/>
  <c r="AI589"/>
  <c r="AJ589"/>
  <c r="L590"/>
  <c r="M590"/>
  <c r="N590"/>
  <c r="O590"/>
  <c r="P590"/>
  <c r="Q590"/>
  <c r="R590"/>
  <c r="S590"/>
  <c r="W590"/>
  <c r="W591" s="1"/>
  <c r="W592" s="1"/>
  <c r="W593" s="1"/>
  <c r="AA590"/>
  <c r="AB590"/>
  <c r="AC590"/>
  <c r="AD591" s="1"/>
  <c r="AE590"/>
  <c r="AF590"/>
  <c r="AG590"/>
  <c r="AI590"/>
  <c r="AJ590"/>
  <c r="L591"/>
  <c r="M591"/>
  <c r="N591"/>
  <c r="O591"/>
  <c r="P591"/>
  <c r="Q591"/>
  <c r="R591"/>
  <c r="S591"/>
  <c r="AA591"/>
  <c r="AB591"/>
  <c r="AC591"/>
  <c r="AD592" s="1"/>
  <c r="AE591"/>
  <c r="AF591"/>
  <c r="AG591"/>
  <c r="AI591"/>
  <c r="AJ591"/>
  <c r="L592"/>
  <c r="M592"/>
  <c r="N592"/>
  <c r="O592"/>
  <c r="P592"/>
  <c r="Q592"/>
  <c r="R592"/>
  <c r="S592"/>
  <c r="AA592"/>
  <c r="AB592"/>
  <c r="AC592"/>
  <c r="AD593" s="1"/>
  <c r="AE592"/>
  <c r="AF592"/>
  <c r="AG592"/>
  <c r="AI592"/>
  <c r="AJ592"/>
  <c r="L593"/>
  <c r="M593"/>
  <c r="N593"/>
  <c r="O593"/>
  <c r="P593"/>
  <c r="Q593"/>
  <c r="R593"/>
  <c r="S593"/>
  <c r="AA593"/>
  <c r="AB593"/>
  <c r="AC593"/>
  <c r="AD594" s="1"/>
  <c r="AE593"/>
  <c r="AF593"/>
  <c r="AG593"/>
  <c r="AI593"/>
  <c r="AJ593"/>
  <c r="L594"/>
  <c r="M594"/>
  <c r="N594"/>
  <c r="O594"/>
  <c r="P594"/>
  <c r="Q594"/>
  <c r="R594"/>
  <c r="S594"/>
  <c r="W594"/>
  <c r="AA594"/>
  <c r="AB594"/>
  <c r="AC594"/>
  <c r="AD595" s="1"/>
  <c r="AE594"/>
  <c r="AF594"/>
  <c r="AG594"/>
  <c r="AI594"/>
  <c r="AJ594"/>
  <c r="L595"/>
  <c r="M595"/>
  <c r="N595"/>
  <c r="O595"/>
  <c r="P595"/>
  <c r="Q595"/>
  <c r="R595"/>
  <c r="S595"/>
  <c r="W595"/>
  <c r="AA595"/>
  <c r="AB595"/>
  <c r="AC595"/>
  <c r="AD596" s="1"/>
  <c r="AE595"/>
  <c r="AF595"/>
  <c r="AG595"/>
  <c r="AI595"/>
  <c r="AJ595"/>
  <c r="L596"/>
  <c r="M596"/>
  <c r="N596"/>
  <c r="O596"/>
  <c r="P596"/>
  <c r="Q596"/>
  <c r="R596"/>
  <c r="S596"/>
  <c r="W596"/>
  <c r="AA596"/>
  <c r="AB596"/>
  <c r="AC596"/>
  <c r="AD597" s="1"/>
  <c r="AE596"/>
  <c r="AF596"/>
  <c r="AG596"/>
  <c r="AI596"/>
  <c r="AJ596"/>
  <c r="L597"/>
  <c r="M597"/>
  <c r="N597"/>
  <c r="O597"/>
  <c r="P597"/>
  <c r="Q597"/>
  <c r="R597"/>
  <c r="S597"/>
  <c r="W597"/>
  <c r="W598" s="1"/>
  <c r="AA597"/>
  <c r="AB597"/>
  <c r="AC597"/>
  <c r="AD598" s="1"/>
  <c r="AE597"/>
  <c r="AF597"/>
  <c r="AG597"/>
  <c r="AI597"/>
  <c r="AJ597"/>
  <c r="L598"/>
  <c r="M598"/>
  <c r="N598"/>
  <c r="O598"/>
  <c r="P598"/>
  <c r="Q598"/>
  <c r="R598"/>
  <c r="S598"/>
  <c r="AA598"/>
  <c r="AB598"/>
  <c r="AC598"/>
  <c r="AD599" s="1"/>
  <c r="AE598"/>
  <c r="AF598"/>
  <c r="AG598"/>
  <c r="AI598"/>
  <c r="AJ598"/>
  <c r="L599"/>
  <c r="M599"/>
  <c r="N599"/>
  <c r="O599"/>
  <c r="P599"/>
  <c r="Q599"/>
  <c r="R599"/>
  <c r="S599"/>
  <c r="W599"/>
  <c r="AA599"/>
  <c r="AB599"/>
  <c r="AC599"/>
  <c r="AD600" s="1"/>
  <c r="AE599"/>
  <c r="AF599"/>
  <c r="AG599"/>
  <c r="AI599"/>
  <c r="AJ599"/>
  <c r="L600"/>
  <c r="M600"/>
  <c r="N600"/>
  <c r="O600"/>
  <c r="P600"/>
  <c r="Q600"/>
  <c r="R600"/>
  <c r="S600"/>
  <c r="W600"/>
  <c r="AA600"/>
  <c r="AB600"/>
  <c r="AC600"/>
  <c r="AD601" s="1"/>
  <c r="AE600"/>
  <c r="AF600"/>
  <c r="AG600"/>
  <c r="AI600"/>
  <c r="AJ600"/>
  <c r="L601"/>
  <c r="M601"/>
  <c r="N601"/>
  <c r="O601"/>
  <c r="P601"/>
  <c r="Q601"/>
  <c r="R601"/>
  <c r="S601"/>
  <c r="W601"/>
  <c r="AA601"/>
  <c r="AB601"/>
  <c r="AC601"/>
  <c r="AD602" s="1"/>
  <c r="AE601"/>
  <c r="AF601"/>
  <c r="AG601"/>
  <c r="AI601"/>
  <c r="AJ601"/>
  <c r="L602"/>
  <c r="M602"/>
  <c r="N602"/>
  <c r="O602"/>
  <c r="P602"/>
  <c r="Q602"/>
  <c r="R602"/>
  <c r="S602"/>
  <c r="W602"/>
  <c r="W603" s="1"/>
  <c r="W604" s="1"/>
  <c r="W605" s="1"/>
  <c r="W606" s="1"/>
  <c r="W607" s="1"/>
  <c r="AA602"/>
  <c r="AB602"/>
  <c r="AC602"/>
  <c r="AD603" s="1"/>
  <c r="AE602"/>
  <c r="AF602"/>
  <c r="AG602"/>
  <c r="AI602"/>
  <c r="AJ602"/>
  <c r="L603"/>
  <c r="M603"/>
  <c r="N603"/>
  <c r="O603"/>
  <c r="P603"/>
  <c r="Q603"/>
  <c r="R603"/>
  <c r="S603"/>
  <c r="AA603"/>
  <c r="AB603"/>
  <c r="AC603"/>
  <c r="AD604" s="1"/>
  <c r="AE603"/>
  <c r="AF603"/>
  <c r="AG603"/>
  <c r="AI603"/>
  <c r="AJ603"/>
  <c r="L604"/>
  <c r="M604"/>
  <c r="N604"/>
  <c r="O604"/>
  <c r="P604"/>
  <c r="Q604"/>
  <c r="R604"/>
  <c r="S604"/>
  <c r="AA604"/>
  <c r="AB604"/>
  <c r="AC604"/>
  <c r="AD605" s="1"/>
  <c r="AE604"/>
  <c r="AF604"/>
  <c r="AG604"/>
  <c r="AI604"/>
  <c r="AJ604"/>
  <c r="L605"/>
  <c r="M605"/>
  <c r="N605"/>
  <c r="O605"/>
  <c r="P605"/>
  <c r="Q605"/>
  <c r="R605"/>
  <c r="S605"/>
  <c r="AB605"/>
  <c r="AC605"/>
  <c r="AD606" s="1"/>
  <c r="AE605"/>
  <c r="AF605"/>
  <c r="AG605"/>
  <c r="AI605"/>
  <c r="AJ605"/>
  <c r="L606"/>
  <c r="M606"/>
  <c r="N606"/>
  <c r="O606"/>
  <c r="P606"/>
  <c r="Q606"/>
  <c r="R606"/>
  <c r="S606"/>
  <c r="AA606"/>
  <c r="AB606"/>
  <c r="AC606"/>
  <c r="AD607" s="1"/>
  <c r="AE606"/>
  <c r="AF606"/>
  <c r="AG606"/>
  <c r="AI606"/>
  <c r="AJ606"/>
  <c r="L607"/>
  <c r="M607"/>
  <c r="N607"/>
  <c r="O607"/>
  <c r="P607"/>
  <c r="Q607"/>
  <c r="R607"/>
  <c r="S607"/>
  <c r="AA607"/>
  <c r="AB607"/>
  <c r="AC607"/>
  <c r="AD608" s="1"/>
  <c r="AE607"/>
  <c r="AF607"/>
  <c r="AG607"/>
  <c r="AI607"/>
  <c r="AJ607"/>
  <c r="L608"/>
  <c r="M608"/>
  <c r="N608"/>
  <c r="O608"/>
  <c r="P608"/>
  <c r="Q608"/>
  <c r="R608"/>
  <c r="S608"/>
  <c r="W608"/>
  <c r="AB608"/>
  <c r="AC608"/>
  <c r="AE608"/>
  <c r="AF608"/>
  <c r="AG608"/>
  <c r="AI608"/>
  <c r="AJ608"/>
  <c r="AJ43"/>
  <c r="AI43"/>
  <c r="AG43"/>
  <c r="AF43"/>
  <c r="AE43"/>
  <c r="AC43"/>
  <c r="AD44" s="1"/>
  <c r="AB43"/>
  <c r="AA43"/>
  <c r="S43"/>
  <c r="R43"/>
  <c r="Q43"/>
  <c r="P43"/>
  <c r="O43"/>
  <c r="N43"/>
  <c r="M43"/>
  <c r="L43"/>
  <c r="F1" i="5" l="1"/>
  <c r="F6" s="1"/>
  <c r="G1"/>
  <c r="G13" l="1"/>
  <c r="G15"/>
  <c r="G17"/>
  <c r="G19"/>
  <c r="G12"/>
  <c r="G14"/>
  <c r="G16"/>
  <c r="G18"/>
  <c r="G20"/>
  <c r="G6"/>
  <c r="G8"/>
  <c r="G11"/>
  <c r="G10"/>
  <c r="G9"/>
  <c r="F4"/>
  <c r="F19"/>
  <c r="F17"/>
  <c r="F15"/>
  <c r="F13"/>
  <c r="F11"/>
  <c r="F9"/>
  <c r="F7"/>
  <c r="F5"/>
  <c r="F20"/>
  <c r="F18"/>
  <c r="F16"/>
  <c r="F14"/>
  <c r="F12"/>
  <c r="F10"/>
  <c r="F8"/>
  <c r="G7"/>
  <c r="G5"/>
  <c r="G4"/>
  <c r="AC28" i="1" l="1"/>
  <c r="AD29" s="1"/>
  <c r="AC29"/>
  <c r="AD30" s="1"/>
  <c r="AC30"/>
  <c r="AD31" s="1"/>
  <c r="AC31"/>
  <c r="AD32" s="1"/>
  <c r="AC32"/>
  <c r="AD33" s="1"/>
  <c r="AC33"/>
  <c r="AD34" s="1"/>
  <c r="AC34"/>
  <c r="AD35" s="1"/>
  <c r="AC35"/>
  <c r="AD36" s="1"/>
  <c r="AC36"/>
  <c r="AD37" s="1"/>
  <c r="AC37"/>
  <c r="AD38" s="1"/>
  <c r="AC38"/>
  <c r="AD39" s="1"/>
  <c r="AC39"/>
  <c r="AD40" s="1"/>
  <c r="AC40"/>
  <c r="AD41" s="1"/>
  <c r="AC41"/>
  <c r="AD42" s="1"/>
  <c r="AC42"/>
  <c r="AD43" s="1"/>
  <c r="AC22"/>
  <c r="AD23" s="1"/>
  <c r="AC23"/>
  <c r="AD24" s="1"/>
  <c r="AC24"/>
  <c r="AD25" s="1"/>
  <c r="AC25"/>
  <c r="AD26" s="1"/>
  <c r="AC26"/>
  <c r="AD27" s="1"/>
  <c r="AC27"/>
  <c r="AD28" s="1"/>
  <c r="AP42"/>
  <c r="AI2" l="1"/>
  <c r="AJ2"/>
  <c r="U2"/>
  <c r="AF42" l="1"/>
  <c r="AE42"/>
  <c r="AB42"/>
  <c r="AA42"/>
  <c r="S42"/>
  <c r="R42"/>
  <c r="Q42"/>
  <c r="P42"/>
  <c r="O42"/>
  <c r="N42"/>
  <c r="M42"/>
  <c r="L42"/>
  <c r="AF41"/>
  <c r="AE41"/>
  <c r="AB41"/>
  <c r="AA41"/>
  <c r="S41"/>
  <c r="R41"/>
  <c r="Q41"/>
  <c r="P41"/>
  <c r="O41"/>
  <c r="N41"/>
  <c r="M41"/>
  <c r="L41"/>
  <c r="AF40"/>
  <c r="AE40"/>
  <c r="AB40"/>
  <c r="AA40"/>
  <c r="S40"/>
  <c r="R40"/>
  <c r="Q40"/>
  <c r="P40"/>
  <c r="O40"/>
  <c r="N40"/>
  <c r="M40"/>
  <c r="L40"/>
  <c r="AF39"/>
  <c r="AE39"/>
  <c r="AB39"/>
  <c r="AA39"/>
  <c r="S39"/>
  <c r="R39"/>
  <c r="Q39"/>
  <c r="P39"/>
  <c r="O39"/>
  <c r="N39"/>
  <c r="M39"/>
  <c r="L39"/>
  <c r="AF38"/>
  <c r="AE38"/>
  <c r="AB38"/>
  <c r="AA38"/>
  <c r="S38"/>
  <c r="R38"/>
  <c r="Q38"/>
  <c r="P38"/>
  <c r="O38"/>
  <c r="N38"/>
  <c r="M38"/>
  <c r="L38"/>
  <c r="AF37"/>
  <c r="AE37"/>
  <c r="AB37"/>
  <c r="AA37"/>
  <c r="S37"/>
  <c r="R37"/>
  <c r="Q37"/>
  <c r="P37"/>
  <c r="O37"/>
  <c r="N37"/>
  <c r="M37"/>
  <c r="L37"/>
  <c r="AF36"/>
  <c r="AE36"/>
  <c r="AB36"/>
  <c r="AA36"/>
  <c r="S36"/>
  <c r="R36"/>
  <c r="Q36"/>
  <c r="P36"/>
  <c r="O36"/>
  <c r="N36"/>
  <c r="M36"/>
  <c r="L36"/>
  <c r="AF35"/>
  <c r="AE35"/>
  <c r="AB35"/>
  <c r="AA35"/>
  <c r="S35"/>
  <c r="R35"/>
  <c r="Q35"/>
  <c r="P35"/>
  <c r="O35"/>
  <c r="N35"/>
  <c r="M35"/>
  <c r="L35"/>
  <c r="AF34"/>
  <c r="AE34"/>
  <c r="AB34"/>
  <c r="AA34"/>
  <c r="S34"/>
  <c r="R34"/>
  <c r="Q34"/>
  <c r="P34"/>
  <c r="O34"/>
  <c r="N34"/>
  <c r="M34"/>
  <c r="L34"/>
  <c r="AF33"/>
  <c r="AE33"/>
  <c r="AB33"/>
  <c r="AA33"/>
  <c r="S33"/>
  <c r="R33"/>
  <c r="Q33"/>
  <c r="P33"/>
  <c r="O33"/>
  <c r="N33"/>
  <c r="M33"/>
  <c r="L33"/>
  <c r="AF32"/>
  <c r="AE32"/>
  <c r="AB32"/>
  <c r="AA32"/>
  <c r="S32"/>
  <c r="R32"/>
  <c r="Q32"/>
  <c r="P32"/>
  <c r="O32"/>
  <c r="N32"/>
  <c r="M32"/>
  <c r="L32"/>
  <c r="AF31"/>
  <c r="AE31"/>
  <c r="AB31"/>
  <c r="AA31"/>
  <c r="S31"/>
  <c r="R31"/>
  <c r="Q31"/>
  <c r="P31"/>
  <c r="O31"/>
  <c r="N31"/>
  <c r="M31"/>
  <c r="L31"/>
  <c r="AB30"/>
  <c r="AA30"/>
  <c r="S30"/>
  <c r="R30"/>
  <c r="Q30"/>
  <c r="P30"/>
  <c r="O30"/>
  <c r="N30"/>
  <c r="M30"/>
  <c r="L30"/>
  <c r="AB29"/>
  <c r="AA29"/>
  <c r="S29"/>
  <c r="R29"/>
  <c r="Q29"/>
  <c r="P29"/>
  <c r="O29"/>
  <c r="N29"/>
  <c r="M29"/>
  <c r="L29"/>
  <c r="AB28"/>
  <c r="AA28"/>
  <c r="S28"/>
  <c r="R28"/>
  <c r="Q28"/>
  <c r="P28"/>
  <c r="O28"/>
  <c r="N28"/>
  <c r="M28"/>
  <c r="L28"/>
  <c r="AB27"/>
  <c r="AA27"/>
  <c r="S27"/>
  <c r="R27"/>
  <c r="Q27"/>
  <c r="P27"/>
  <c r="O27"/>
  <c r="N27"/>
  <c r="M27"/>
  <c r="L27"/>
  <c r="AB26"/>
  <c r="AA26"/>
  <c r="S26"/>
  <c r="R26"/>
  <c r="Q26"/>
  <c r="P26"/>
  <c r="O26"/>
  <c r="N26"/>
  <c r="M26"/>
  <c r="L26"/>
  <c r="AB25"/>
  <c r="AA25"/>
  <c r="S25"/>
  <c r="R25"/>
  <c r="Q25"/>
  <c r="P25"/>
  <c r="O25"/>
  <c r="N25"/>
  <c r="M25"/>
  <c r="L25"/>
  <c r="AB24"/>
  <c r="AA24"/>
  <c r="S24"/>
  <c r="R24"/>
  <c r="Q24"/>
  <c r="P24"/>
  <c r="O24"/>
  <c r="N24"/>
  <c r="M24"/>
  <c r="L24"/>
  <c r="AB23"/>
  <c r="AA23"/>
  <c r="S23"/>
  <c r="R23"/>
  <c r="Q23"/>
  <c r="P23"/>
  <c r="O23"/>
  <c r="N23"/>
  <c r="M23"/>
  <c r="L23"/>
  <c r="AB22"/>
  <c r="AA22"/>
  <c r="S22"/>
  <c r="R22"/>
  <c r="Q22"/>
  <c r="P22"/>
  <c r="O22"/>
  <c r="N22"/>
  <c r="M22"/>
  <c r="L22"/>
  <c r="AB21"/>
  <c r="AA21"/>
  <c r="S21"/>
  <c r="R21"/>
  <c r="Q21"/>
  <c r="P21"/>
  <c r="O21"/>
  <c r="N21"/>
  <c r="M21"/>
  <c r="L21"/>
  <c r="AB20"/>
  <c r="AA20"/>
  <c r="S20"/>
  <c r="R20"/>
  <c r="Q20"/>
  <c r="P20"/>
  <c r="O20"/>
  <c r="N20"/>
  <c r="M20"/>
  <c r="L20"/>
  <c r="AB19"/>
  <c r="AA19"/>
  <c r="S19"/>
  <c r="R19"/>
  <c r="Q19"/>
  <c r="P19"/>
  <c r="O19"/>
  <c r="N19"/>
  <c r="M19"/>
  <c r="L19"/>
  <c r="AB18"/>
  <c r="AA18"/>
  <c r="S18"/>
  <c r="R18"/>
  <c r="Q18"/>
  <c r="P18"/>
  <c r="O18"/>
  <c r="N18"/>
  <c r="M18"/>
  <c r="L18"/>
  <c r="AB17"/>
  <c r="AA17"/>
  <c r="S17"/>
  <c r="R17"/>
  <c r="Q17"/>
  <c r="P17"/>
  <c r="O17"/>
  <c r="N17"/>
  <c r="M17"/>
  <c r="L17"/>
  <c r="AB16"/>
  <c r="AA16"/>
  <c r="S16"/>
  <c r="R16"/>
  <c r="Q16"/>
  <c r="P16"/>
  <c r="O16"/>
  <c r="N16"/>
  <c r="M16"/>
  <c r="L16"/>
  <c r="AB15"/>
  <c r="AA15"/>
  <c r="S15"/>
  <c r="R15"/>
  <c r="Q15"/>
  <c r="P15"/>
  <c r="O15"/>
  <c r="N15"/>
  <c r="M15"/>
  <c r="L15"/>
  <c r="AB14"/>
  <c r="AA14"/>
  <c r="S14"/>
  <c r="R14"/>
  <c r="Q14"/>
  <c r="P14"/>
  <c r="O14"/>
  <c r="N14"/>
  <c r="M14"/>
  <c r="L14"/>
  <c r="AB13"/>
  <c r="AA13"/>
  <c r="S13"/>
  <c r="R13"/>
  <c r="Q13"/>
  <c r="P13"/>
  <c r="O13"/>
  <c r="N13"/>
  <c r="M13"/>
  <c r="L13"/>
  <c r="AB12"/>
  <c r="AA12"/>
  <c r="S12"/>
  <c r="R12"/>
  <c r="Q12"/>
  <c r="P12"/>
  <c r="O12"/>
  <c r="N12"/>
  <c r="M12"/>
  <c r="L12"/>
  <c r="AB11"/>
  <c r="AA11"/>
  <c r="S11"/>
  <c r="R11"/>
  <c r="Q11"/>
  <c r="P11"/>
  <c r="O11"/>
  <c r="N11"/>
  <c r="M11"/>
  <c r="L11"/>
  <c r="AB10"/>
  <c r="AA10"/>
  <c r="S10"/>
  <c r="R10"/>
  <c r="Q10"/>
  <c r="P10"/>
  <c r="O10"/>
  <c r="N10"/>
  <c r="M10"/>
  <c r="L10"/>
  <c r="AB9"/>
  <c r="AA9"/>
  <c r="S9"/>
  <c r="R9"/>
  <c r="Q9"/>
  <c r="P9"/>
  <c r="O9"/>
  <c r="N9"/>
  <c r="M9"/>
  <c r="L9"/>
  <c r="AB8"/>
  <c r="AA8"/>
  <c r="S8"/>
  <c r="R8"/>
  <c r="Q8"/>
  <c r="P8"/>
  <c r="O8"/>
  <c r="N8"/>
  <c r="M8"/>
  <c r="L8"/>
  <c r="AB7"/>
  <c r="AA7"/>
  <c r="S7"/>
  <c r="R7"/>
  <c r="Q7"/>
  <c r="P7"/>
  <c r="O7"/>
  <c r="N7"/>
  <c r="M7"/>
  <c r="L7"/>
  <c r="AB6"/>
  <c r="AA6"/>
  <c r="S6"/>
  <c r="R6"/>
  <c r="Q6"/>
  <c r="P6"/>
  <c r="O6"/>
  <c r="N6"/>
  <c r="M6"/>
  <c r="L6"/>
  <c r="AB5"/>
  <c r="AA5"/>
  <c r="S5"/>
  <c r="R5"/>
  <c r="Q5"/>
  <c r="P5"/>
  <c r="O5"/>
  <c r="N5"/>
  <c r="M5"/>
  <c r="L5"/>
  <c r="AB4"/>
  <c r="AA4"/>
  <c r="S4"/>
  <c r="R4"/>
  <c r="Q4"/>
  <c r="P4"/>
  <c r="O4"/>
  <c r="N4"/>
  <c r="M4"/>
  <c r="L4"/>
  <c r="AB3"/>
  <c r="AA3"/>
  <c r="W3"/>
  <c r="S3"/>
  <c r="R3"/>
  <c r="Q3"/>
  <c r="P3"/>
  <c r="O3"/>
  <c r="N3"/>
  <c r="M3"/>
  <c r="L3"/>
  <c r="AG2"/>
  <c r="S2"/>
  <c r="R2"/>
  <c r="Q2"/>
  <c r="P2"/>
  <c r="O2"/>
  <c r="N2"/>
  <c r="M2"/>
  <c r="L2"/>
  <c r="W4" l="1"/>
  <c r="W5" s="1"/>
  <c r="W6" s="1"/>
  <c r="W7" s="1"/>
  <c r="W8" s="1"/>
  <c r="W9" s="1"/>
  <c r="W10" s="1"/>
  <c r="W11" s="1"/>
  <c r="W12" s="1"/>
  <c r="W13" s="1"/>
  <c r="W14" s="1"/>
  <c r="W15" s="1"/>
  <c r="W16" s="1"/>
  <c r="W17" s="1"/>
  <c r="W18" s="1"/>
  <c r="W19" s="1"/>
  <c r="W20" s="1"/>
  <c r="W21" s="1"/>
  <c r="W22" s="1"/>
  <c r="W23" s="1"/>
  <c r="W24" s="1"/>
  <c r="W25" s="1"/>
  <c r="W26" s="1"/>
  <c r="W27" s="1"/>
  <c r="W28" s="1"/>
  <c r="W29" s="1"/>
  <c r="W30" s="1"/>
  <c r="W31" s="1"/>
  <c r="W32" s="1"/>
  <c r="W33" s="1"/>
  <c r="W34" s="1"/>
  <c r="W35" s="1"/>
  <c r="W36" s="1"/>
  <c r="W37" s="1"/>
  <c r="W38" s="1"/>
  <c r="W39" s="1"/>
  <c r="W40" s="1"/>
  <c r="W41" s="1"/>
  <c r="W42" s="1"/>
  <c r="W43" s="1"/>
  <c r="W44" s="1"/>
  <c r="B13" i="11" l="1"/>
  <c r="B11"/>
  <c r="AJ3" i="1"/>
  <c r="AI3"/>
  <c r="AG3" l="1"/>
  <c r="V3"/>
  <c r="AJ4" l="1"/>
  <c r="AI4"/>
  <c r="AG4"/>
  <c r="V4" l="1"/>
  <c r="AJ5" l="1"/>
  <c r="AI5"/>
  <c r="V5"/>
  <c r="AG5"/>
  <c r="AJ6" l="1"/>
  <c r="AI6"/>
  <c r="AG6"/>
  <c r="V6"/>
  <c r="AJ7" l="1"/>
  <c r="AI7"/>
  <c r="AG7"/>
  <c r="V7"/>
  <c r="AJ8" l="1"/>
  <c r="AI8"/>
  <c r="V8"/>
  <c r="AG8"/>
  <c r="AJ9" l="1"/>
  <c r="AI9"/>
  <c r="V9"/>
  <c r="AG9"/>
  <c r="AJ10" l="1"/>
  <c r="AI10"/>
  <c r="V10"/>
  <c r="AG10"/>
  <c r="AJ11" l="1"/>
  <c r="AI11"/>
  <c r="V11"/>
  <c r="AG11"/>
  <c r="AJ12" l="1"/>
  <c r="AI12"/>
  <c r="V12"/>
  <c r="AG12"/>
  <c r="AJ13" l="1"/>
  <c r="AI13"/>
  <c r="AG13"/>
  <c r="V13"/>
  <c r="AJ14" l="1"/>
  <c r="AI14"/>
  <c r="AG14"/>
  <c r="V14"/>
  <c r="AJ15" l="1"/>
  <c r="AI15"/>
  <c r="V15"/>
  <c r="AG15"/>
  <c r="AJ16" l="1"/>
  <c r="AI16"/>
  <c r="AG16"/>
  <c r="V16"/>
  <c r="AJ17" l="1"/>
  <c r="AI17"/>
  <c r="V17"/>
  <c r="AG17"/>
  <c r="AJ18" l="1"/>
  <c r="AI18"/>
  <c r="V18"/>
  <c r="AG18"/>
  <c r="AG19" l="1"/>
  <c r="V19" l="1"/>
  <c r="AJ19"/>
  <c r="AI19"/>
  <c r="AG20" l="1"/>
  <c r="AJ20"/>
  <c r="AI20"/>
  <c r="V20"/>
  <c r="AJ21" l="1"/>
  <c r="AI21"/>
  <c r="AG21"/>
  <c r="V21"/>
  <c r="V22" l="1"/>
  <c r="AJ22"/>
  <c r="AI22"/>
  <c r="V23" l="1"/>
  <c r="AJ23"/>
  <c r="AI23"/>
  <c r="AG23"/>
  <c r="AJ24" l="1"/>
  <c r="AI24"/>
  <c r="V24"/>
  <c r="AG24"/>
  <c r="AJ25" l="1"/>
  <c r="AI25"/>
  <c r="AG25"/>
  <c r="V25"/>
  <c r="V26" l="1"/>
  <c r="AJ26"/>
  <c r="AI26"/>
  <c r="AG26"/>
  <c r="AJ27" l="1"/>
  <c r="AI27"/>
  <c r="AG27"/>
  <c r="V27"/>
  <c r="AG28" l="1"/>
  <c r="AJ28"/>
  <c r="AI28"/>
  <c r="V28"/>
  <c r="AJ29" l="1"/>
  <c r="AI29"/>
  <c r="V29"/>
  <c r="AG29"/>
  <c r="AJ30" l="1"/>
  <c r="AG30" l="1"/>
  <c r="V30"/>
  <c r="AI30"/>
  <c r="AJ31" l="1"/>
  <c r="AI31"/>
  <c r="V31"/>
  <c r="AG31"/>
  <c r="AJ32" l="1"/>
  <c r="AI32"/>
  <c r="AG32"/>
  <c r="V32"/>
  <c r="AJ33" l="1"/>
  <c r="AI33"/>
  <c r="V33"/>
  <c r="AG33"/>
  <c r="AJ34" l="1"/>
  <c r="AI34"/>
  <c r="AG34"/>
  <c r="V34"/>
  <c r="AJ35" l="1"/>
  <c r="AI35"/>
  <c r="V35"/>
  <c r="AG35"/>
  <c r="AJ36" l="1"/>
  <c r="AI36"/>
  <c r="V36"/>
  <c r="AG36"/>
  <c r="AJ37" l="1"/>
  <c r="AI37"/>
  <c r="V37"/>
  <c r="AG37"/>
  <c r="AJ38" l="1"/>
  <c r="AI38"/>
  <c r="V38"/>
  <c r="AG38"/>
  <c r="AJ39" l="1"/>
  <c r="AI39"/>
  <c r="V39"/>
  <c r="AG39"/>
  <c r="AJ40" l="1"/>
  <c r="AI40"/>
  <c r="V40"/>
  <c r="AG40"/>
  <c r="AJ41" l="1"/>
  <c r="AI41"/>
  <c r="V41"/>
  <c r="AG41"/>
  <c r="AJ42" l="1"/>
  <c r="AI42"/>
  <c r="AG42"/>
  <c r="V42"/>
  <c r="V43" s="1"/>
  <c r="V44" s="1"/>
  <c r="V45" s="1"/>
  <c r="V46" s="1"/>
  <c r="V47" s="1"/>
  <c r="V48" s="1"/>
  <c r="V49" s="1"/>
  <c r="V50" s="1"/>
  <c r="V51" s="1"/>
  <c r="V52" s="1"/>
  <c r="V53" s="1"/>
  <c r="V54" s="1"/>
  <c r="V55" s="1"/>
  <c r="V56" s="1"/>
  <c r="V57" s="1"/>
  <c r="V58" s="1"/>
  <c r="V59" s="1"/>
  <c r="V60" s="1"/>
  <c r="V61" s="1"/>
  <c r="V62" s="1"/>
  <c r="V63" s="1"/>
  <c r="V64" s="1"/>
  <c r="V65" s="1"/>
  <c r="V66" s="1"/>
  <c r="V67" s="1"/>
  <c r="V68" s="1"/>
  <c r="V69" s="1"/>
  <c r="V70" s="1"/>
  <c r="V71" s="1"/>
  <c r="V72" s="1"/>
  <c r="V73" s="1"/>
  <c r="V74" s="1"/>
  <c r="V75" s="1"/>
  <c r="V76" s="1"/>
  <c r="V77" s="1"/>
  <c r="V78" s="1"/>
  <c r="V79" s="1"/>
  <c r="V80" s="1"/>
  <c r="V81" s="1"/>
  <c r="V82" s="1"/>
  <c r="V83" s="1"/>
  <c r="V84" s="1"/>
  <c r="V85" s="1"/>
  <c r="V86" s="1"/>
  <c r="V87" s="1"/>
  <c r="V88" s="1"/>
  <c r="V89" s="1"/>
  <c r="V90" s="1"/>
  <c r="V91" s="1"/>
  <c r="V92" s="1"/>
  <c r="V93" s="1"/>
  <c r="V94" s="1"/>
  <c r="V95" s="1"/>
  <c r="V96" s="1"/>
  <c r="V97" s="1"/>
  <c r="V98" s="1"/>
  <c r="V99" s="1"/>
  <c r="V100" s="1"/>
  <c r="V101" s="1"/>
  <c r="V102" s="1"/>
  <c r="V103" s="1"/>
  <c r="V104" s="1"/>
  <c r="V105" s="1"/>
  <c r="V106" s="1"/>
  <c r="V107" s="1"/>
  <c r="V108" s="1"/>
  <c r="V109" s="1"/>
  <c r="V110" s="1"/>
  <c r="V111" s="1"/>
  <c r="V112" s="1"/>
  <c r="V113" s="1"/>
  <c r="V114" s="1"/>
  <c r="V115" s="1"/>
  <c r="V116" s="1"/>
  <c r="V117" s="1"/>
  <c r="V118" s="1"/>
  <c r="V119" s="1"/>
  <c r="V120" s="1"/>
  <c r="V121" s="1"/>
  <c r="V122" s="1"/>
  <c r="V123" s="1"/>
  <c r="V124" s="1"/>
  <c r="V125" s="1"/>
  <c r="V126" s="1"/>
  <c r="V127" s="1"/>
  <c r="V128" s="1"/>
  <c r="V129" s="1"/>
  <c r="V130" s="1"/>
  <c r="V131" s="1"/>
  <c r="V132" s="1"/>
  <c r="V133" s="1"/>
  <c r="V134" s="1"/>
  <c r="V135" s="1"/>
  <c r="V136" s="1"/>
  <c r="V137" s="1"/>
  <c r="V138" s="1"/>
  <c r="V139" s="1"/>
  <c r="V140" s="1"/>
  <c r="V141" s="1"/>
  <c r="V142" s="1"/>
  <c r="V143" s="1"/>
  <c r="V144" s="1"/>
  <c r="V145" s="1"/>
  <c r="V146" s="1"/>
  <c r="V147" s="1"/>
  <c r="V148" s="1"/>
  <c r="V149" s="1"/>
  <c r="V150" s="1"/>
  <c r="V151" s="1"/>
  <c r="V152" s="1"/>
  <c r="V153" s="1"/>
  <c r="V154" s="1"/>
  <c r="V155" s="1"/>
  <c r="V156" s="1"/>
  <c r="V157" s="1"/>
  <c r="V158" s="1"/>
  <c r="V159" s="1"/>
  <c r="V160" s="1"/>
  <c r="V161" s="1"/>
  <c r="V162" s="1"/>
  <c r="V163" s="1"/>
  <c r="V164" s="1"/>
  <c r="V165" s="1"/>
  <c r="V166" s="1"/>
  <c r="V167" s="1"/>
  <c r="V168" s="1"/>
  <c r="V169" s="1"/>
  <c r="V170" s="1"/>
  <c r="V171" s="1"/>
  <c r="V172" s="1"/>
  <c r="V173" s="1"/>
  <c r="V174" s="1"/>
  <c r="V175" s="1"/>
  <c r="V176" s="1"/>
  <c r="V177" s="1"/>
  <c r="V178" s="1"/>
  <c r="V179" s="1"/>
  <c r="V180" s="1"/>
  <c r="V181" s="1"/>
  <c r="V182" s="1"/>
  <c r="V183" s="1"/>
  <c r="V184" s="1"/>
  <c r="V185" s="1"/>
  <c r="V186" s="1"/>
  <c r="V187" s="1"/>
  <c r="V188" s="1"/>
  <c r="V189" s="1"/>
  <c r="V190" s="1"/>
  <c r="V191" s="1"/>
  <c r="V192" s="1"/>
  <c r="V193" s="1"/>
  <c r="V194" s="1"/>
  <c r="V195" s="1"/>
  <c r="V196" s="1"/>
  <c r="V197" s="1"/>
  <c r="V198" s="1"/>
  <c r="V199" s="1"/>
  <c r="V200" s="1"/>
  <c r="V201" s="1"/>
  <c r="V202" s="1"/>
  <c r="V203" s="1"/>
  <c r="V204" s="1"/>
  <c r="V205" s="1"/>
  <c r="V206" s="1"/>
  <c r="V207" s="1"/>
  <c r="V208" s="1"/>
  <c r="V209" s="1"/>
  <c r="V210" s="1"/>
  <c r="V211" s="1"/>
  <c r="V212" s="1"/>
  <c r="V213" s="1"/>
  <c r="V214" s="1"/>
  <c r="V215" s="1"/>
  <c r="V216" s="1"/>
  <c r="V217" s="1"/>
  <c r="V218" s="1"/>
  <c r="V219" s="1"/>
  <c r="V220" s="1"/>
  <c r="V221" s="1"/>
  <c r="V222" s="1"/>
  <c r="V223" s="1"/>
  <c r="V224" s="1"/>
  <c r="V225" s="1"/>
  <c r="V226" s="1"/>
  <c r="V227" s="1"/>
  <c r="V228" s="1"/>
  <c r="V229" s="1"/>
  <c r="V230" s="1"/>
  <c r="V231" s="1"/>
  <c r="V232" s="1"/>
  <c r="V233" s="1"/>
  <c r="V234" s="1"/>
  <c r="V235" s="1"/>
  <c r="V236" s="1"/>
  <c r="V237" s="1"/>
  <c r="V238" s="1"/>
  <c r="V239" s="1"/>
  <c r="V240" s="1"/>
  <c r="V241" s="1"/>
  <c r="V242" s="1"/>
  <c r="V243" s="1"/>
  <c r="V244" s="1"/>
  <c r="V245" s="1"/>
  <c r="V246" s="1"/>
  <c r="V247" s="1"/>
  <c r="V248" s="1"/>
  <c r="V249" s="1"/>
  <c r="V250" s="1"/>
  <c r="V251" s="1"/>
  <c r="V252" s="1"/>
  <c r="V253" s="1"/>
  <c r="V254" s="1"/>
  <c r="V255" s="1"/>
  <c r="V256" s="1"/>
  <c r="V257" s="1"/>
  <c r="V258" s="1"/>
  <c r="V259" s="1"/>
  <c r="V260" s="1"/>
  <c r="V261" s="1"/>
  <c r="V262" s="1"/>
  <c r="V263" s="1"/>
  <c r="V264" s="1"/>
  <c r="V265" s="1"/>
  <c r="V266" s="1"/>
  <c r="V267" s="1"/>
  <c r="V268" s="1"/>
  <c r="V269" s="1"/>
  <c r="V270" s="1"/>
  <c r="V271" s="1"/>
  <c r="V272" s="1"/>
  <c r="V273" s="1"/>
  <c r="V274" s="1"/>
  <c r="V275" s="1"/>
  <c r="V276" s="1"/>
  <c r="V277" s="1"/>
  <c r="V278" s="1"/>
  <c r="V279" s="1"/>
  <c r="V280" s="1"/>
  <c r="V281" s="1"/>
  <c r="V282" s="1"/>
  <c r="V283" s="1"/>
  <c r="V284" s="1"/>
  <c r="V285" s="1"/>
  <c r="V286" s="1"/>
  <c r="V287" s="1"/>
  <c r="V288" s="1"/>
  <c r="V289" s="1"/>
  <c r="V290" s="1"/>
  <c r="V291" s="1"/>
  <c r="V292" s="1"/>
  <c r="V293" s="1"/>
  <c r="V294" s="1"/>
  <c r="V295" s="1"/>
  <c r="V296" s="1"/>
  <c r="V297" s="1"/>
  <c r="V298" s="1"/>
  <c r="V299" s="1"/>
  <c r="V300" s="1"/>
  <c r="V301" s="1"/>
  <c r="V302" s="1"/>
  <c r="V303" s="1"/>
  <c r="V304" s="1"/>
  <c r="V305" s="1"/>
  <c r="V306" s="1"/>
  <c r="V307" s="1"/>
  <c r="V308" s="1"/>
  <c r="V309" s="1"/>
  <c r="V310" s="1"/>
  <c r="V311" s="1"/>
  <c r="V312" s="1"/>
  <c r="V313" s="1"/>
  <c r="V314" s="1"/>
  <c r="V315" s="1"/>
  <c r="V316" s="1"/>
  <c r="V317" s="1"/>
  <c r="V318" s="1"/>
  <c r="V319" s="1"/>
  <c r="V320" s="1"/>
  <c r="V321" s="1"/>
  <c r="V322" s="1"/>
  <c r="V323" s="1"/>
  <c r="V324" s="1"/>
  <c r="V325" s="1"/>
  <c r="V326" s="1"/>
  <c r="V327" s="1"/>
  <c r="V328" s="1"/>
  <c r="V329" s="1"/>
  <c r="V330" s="1"/>
  <c r="V331" s="1"/>
  <c r="V332" s="1"/>
  <c r="V333" s="1"/>
  <c r="V334" s="1"/>
  <c r="V335" s="1"/>
  <c r="V336" s="1"/>
  <c r="V337" s="1"/>
  <c r="V338" s="1"/>
  <c r="V339" s="1"/>
  <c r="V340" s="1"/>
  <c r="V341" s="1"/>
  <c r="V342" s="1"/>
  <c r="V343" s="1"/>
  <c r="V344" s="1"/>
  <c r="V345" s="1"/>
  <c r="V346" s="1"/>
  <c r="V347" s="1"/>
  <c r="V348" s="1"/>
  <c r="V349" s="1"/>
  <c r="V350" s="1"/>
  <c r="V351" s="1"/>
  <c r="V352" s="1"/>
  <c r="V353" s="1"/>
  <c r="V354" s="1"/>
  <c r="V355" s="1"/>
  <c r="V356" s="1"/>
  <c r="V357" s="1"/>
  <c r="V358" s="1"/>
  <c r="V359" s="1"/>
  <c r="V360" s="1"/>
  <c r="V361" s="1"/>
  <c r="V362" s="1"/>
  <c r="V363" s="1"/>
  <c r="V364" s="1"/>
  <c r="V365" s="1"/>
  <c r="V366" s="1"/>
  <c r="V367" s="1"/>
  <c r="V368" s="1"/>
  <c r="V369" s="1"/>
  <c r="V370" s="1"/>
  <c r="V371" s="1"/>
  <c r="V372" s="1"/>
  <c r="V373" s="1"/>
  <c r="V374" s="1"/>
  <c r="V375" s="1"/>
  <c r="V376" s="1"/>
  <c r="V377" s="1"/>
  <c r="V378" s="1"/>
  <c r="V379" s="1"/>
  <c r="V380" s="1"/>
  <c r="V381" s="1"/>
  <c r="V382" s="1"/>
  <c r="V383" s="1"/>
  <c r="V384" s="1"/>
  <c r="V385" s="1"/>
  <c r="V386" s="1"/>
  <c r="V387" s="1"/>
  <c r="V388" s="1"/>
  <c r="V389" s="1"/>
  <c r="V390" s="1"/>
  <c r="V391" s="1"/>
  <c r="V392" s="1"/>
  <c r="V393" s="1"/>
  <c r="V394" s="1"/>
  <c r="V395" s="1"/>
  <c r="V396" s="1"/>
  <c r="V397" s="1"/>
  <c r="V398" s="1"/>
  <c r="V399" s="1"/>
  <c r="V400" s="1"/>
  <c r="V401" s="1"/>
  <c r="V402" s="1"/>
  <c r="V403" s="1"/>
  <c r="V404" s="1"/>
  <c r="V405" s="1"/>
  <c r="V406" s="1"/>
  <c r="V407" s="1"/>
  <c r="V408" s="1"/>
  <c r="V409" s="1"/>
  <c r="V410" s="1"/>
  <c r="V411" s="1"/>
  <c r="V412" s="1"/>
  <c r="V413" s="1"/>
  <c r="V414" s="1"/>
  <c r="V415" s="1"/>
  <c r="V416" s="1"/>
  <c r="V417" s="1"/>
  <c r="V418" s="1"/>
  <c r="V419" s="1"/>
  <c r="V420" s="1"/>
  <c r="V421" s="1"/>
  <c r="V422" s="1"/>
  <c r="V423" s="1"/>
  <c r="V424" s="1"/>
  <c r="V425" s="1"/>
  <c r="V426" s="1"/>
  <c r="V427" s="1"/>
  <c r="V428" s="1"/>
  <c r="V429" s="1"/>
  <c r="V430" s="1"/>
  <c r="V431" s="1"/>
  <c r="V432" s="1"/>
  <c r="V433" s="1"/>
  <c r="V434" s="1"/>
  <c r="V435" s="1"/>
  <c r="V436" s="1"/>
  <c r="V437" s="1"/>
  <c r="V438" s="1"/>
  <c r="V439" s="1"/>
  <c r="V440" s="1"/>
  <c r="V441" s="1"/>
  <c r="V442" s="1"/>
  <c r="V443" s="1"/>
  <c r="V444" s="1"/>
  <c r="V445" s="1"/>
  <c r="V446" s="1"/>
  <c r="V447" s="1"/>
  <c r="V448" s="1"/>
  <c r="V449" s="1"/>
  <c r="V450" s="1"/>
  <c r="V451" s="1"/>
  <c r="V452" s="1"/>
  <c r="V453" s="1"/>
  <c r="V454" s="1"/>
  <c r="V455" s="1"/>
  <c r="V456" s="1"/>
  <c r="V457" s="1"/>
  <c r="V458" s="1"/>
  <c r="V459" s="1"/>
  <c r="V460" s="1"/>
  <c r="V461" s="1"/>
  <c r="V462" s="1"/>
  <c r="V463" s="1"/>
  <c r="V464" s="1"/>
  <c r="V465" s="1"/>
  <c r="V466" s="1"/>
  <c r="V467" s="1"/>
  <c r="V468" s="1"/>
  <c r="V469" s="1"/>
  <c r="V470" s="1"/>
  <c r="V471" s="1"/>
  <c r="V472" s="1"/>
  <c r="V473" s="1"/>
  <c r="V474" s="1"/>
  <c r="V475" s="1"/>
  <c r="V476" s="1"/>
  <c r="V477" s="1"/>
  <c r="V478" s="1"/>
  <c r="V479" s="1"/>
  <c r="V480" s="1"/>
  <c r="V481" s="1"/>
  <c r="V482" s="1"/>
  <c r="V483" s="1"/>
  <c r="V484" s="1"/>
  <c r="V485" s="1"/>
  <c r="V486" s="1"/>
  <c r="V487" s="1"/>
  <c r="V488" s="1"/>
  <c r="V489" s="1"/>
  <c r="V490" s="1"/>
  <c r="V491" s="1"/>
  <c r="V492" s="1"/>
  <c r="V493" s="1"/>
  <c r="V494" s="1"/>
  <c r="V495" s="1"/>
  <c r="V496" s="1"/>
  <c r="V497" s="1"/>
  <c r="V498" s="1"/>
  <c r="V499" s="1"/>
  <c r="V500" s="1"/>
  <c r="V501" s="1"/>
  <c r="V502" s="1"/>
  <c r="V503" s="1"/>
  <c r="V504" s="1"/>
  <c r="V505" s="1"/>
  <c r="V506" s="1"/>
  <c r="V507" s="1"/>
  <c r="V508" s="1"/>
  <c r="V509" s="1"/>
  <c r="V510" s="1"/>
  <c r="V511" s="1"/>
  <c r="V512" s="1"/>
  <c r="V513" s="1"/>
  <c r="V514" s="1"/>
  <c r="V515" s="1"/>
  <c r="V516" s="1"/>
  <c r="V517" s="1"/>
  <c r="V518" s="1"/>
  <c r="V519" s="1"/>
  <c r="V520" s="1"/>
  <c r="V521" s="1"/>
  <c r="V522" s="1"/>
  <c r="V523" s="1"/>
  <c r="V524" s="1"/>
  <c r="V525" s="1"/>
  <c r="V526" s="1"/>
  <c r="V527" s="1"/>
  <c r="V528" s="1"/>
  <c r="V529" s="1"/>
  <c r="V530" s="1"/>
  <c r="V531" s="1"/>
  <c r="V532" s="1"/>
  <c r="V533" s="1"/>
  <c r="V534" s="1"/>
  <c r="V535" s="1"/>
  <c r="V536" s="1"/>
  <c r="V537" s="1"/>
  <c r="V538" s="1"/>
  <c r="V539" s="1"/>
  <c r="V540" s="1"/>
  <c r="V541" s="1"/>
  <c r="V542" s="1"/>
  <c r="V543" s="1"/>
  <c r="V544" s="1"/>
  <c r="V545" s="1"/>
  <c r="V546" s="1"/>
  <c r="V547" s="1"/>
  <c r="V548" s="1"/>
  <c r="V549" s="1"/>
  <c r="V550" s="1"/>
  <c r="V551" s="1"/>
  <c r="V552" s="1"/>
  <c r="V553" s="1"/>
  <c r="V554" s="1"/>
  <c r="V555" s="1"/>
  <c r="V556" s="1"/>
  <c r="V557" s="1"/>
  <c r="V558" s="1"/>
  <c r="V559" s="1"/>
  <c r="V560" s="1"/>
  <c r="V561" s="1"/>
  <c r="V562" s="1"/>
  <c r="V563" s="1"/>
  <c r="V564" s="1"/>
  <c r="V565" s="1"/>
  <c r="V566" s="1"/>
  <c r="V567" s="1"/>
  <c r="V568" s="1"/>
  <c r="V569" s="1"/>
  <c r="V570" s="1"/>
  <c r="V571" s="1"/>
  <c r="V572" s="1"/>
  <c r="V573" s="1"/>
  <c r="V574" s="1"/>
  <c r="V575" s="1"/>
  <c r="V576" s="1"/>
  <c r="V577" s="1"/>
  <c r="V578" s="1"/>
  <c r="V579" s="1"/>
  <c r="V580" s="1"/>
  <c r="V581" s="1"/>
  <c r="V582" s="1"/>
  <c r="V583" s="1"/>
  <c r="V584" s="1"/>
  <c r="V585" s="1"/>
  <c r="V586" s="1"/>
  <c r="V587" s="1"/>
  <c r="V588" s="1"/>
  <c r="V589" s="1"/>
  <c r="V590" s="1"/>
  <c r="V591" s="1"/>
  <c r="V592" s="1"/>
  <c r="V593" s="1"/>
  <c r="V594" s="1"/>
  <c r="V595" s="1"/>
  <c r="V596" s="1"/>
  <c r="V597" s="1"/>
  <c r="V598" s="1"/>
  <c r="V599" s="1"/>
  <c r="V600" s="1"/>
  <c r="V601" s="1"/>
  <c r="V602" s="1"/>
  <c r="V603" s="1"/>
  <c r="V604" s="1"/>
  <c r="V605" s="1"/>
  <c r="V606" s="1"/>
  <c r="V607" s="1"/>
  <c r="V608" s="1"/>
  <c r="B14" i="11" l="1"/>
  <c r="B12"/>
  <c r="AG22" i="1"/>
  <c r="U3"/>
  <c r="U4" l="1"/>
  <c r="U5" l="1"/>
  <c r="U6" l="1"/>
  <c r="U7" s="1"/>
  <c r="U8" s="1"/>
  <c r="U9" s="1"/>
  <c r="U10" s="1"/>
  <c r="U11" s="1"/>
  <c r="U12" s="1"/>
  <c r="U13" s="1"/>
  <c r="U14" s="1"/>
  <c r="U15" s="1"/>
  <c r="U16" s="1"/>
  <c r="U17" s="1"/>
  <c r="U18" s="1"/>
  <c r="U19" s="1"/>
  <c r="U20" s="1"/>
  <c r="U21" s="1"/>
  <c r="U22" s="1"/>
  <c r="U23" s="1"/>
  <c r="U24" s="1"/>
  <c r="U25" s="1"/>
  <c r="U26" s="1"/>
  <c r="U27" s="1"/>
  <c r="U28" s="1"/>
  <c r="U29" s="1"/>
  <c r="U30" s="1"/>
  <c r="U31" s="1"/>
  <c r="U32" s="1"/>
  <c r="U33" s="1"/>
  <c r="U34" s="1"/>
  <c r="U35" s="1"/>
  <c r="U36" s="1"/>
  <c r="U37" s="1"/>
  <c r="U38" s="1"/>
  <c r="U39" s="1"/>
  <c r="U40" s="1"/>
  <c r="U41" s="1"/>
  <c r="U42" s="1"/>
  <c r="U43" s="1"/>
  <c r="U44" s="1"/>
  <c r="U45" s="1"/>
  <c r="U46" s="1"/>
  <c r="U47" s="1"/>
  <c r="U48" s="1"/>
  <c r="U49" s="1"/>
  <c r="U50" s="1"/>
  <c r="U51" s="1"/>
  <c r="U52" s="1"/>
  <c r="U53" s="1"/>
  <c r="U54" s="1"/>
  <c r="U55" s="1"/>
  <c r="U56" s="1"/>
  <c r="U57" s="1"/>
  <c r="U58" s="1"/>
  <c r="U59" s="1"/>
  <c r="U60" s="1"/>
  <c r="U61" s="1"/>
  <c r="U62" s="1"/>
  <c r="U63" s="1"/>
  <c r="U64" s="1"/>
  <c r="U65" s="1"/>
  <c r="U66" s="1"/>
  <c r="U67" s="1"/>
  <c r="U68" s="1"/>
  <c r="U69" s="1"/>
  <c r="U70" s="1"/>
  <c r="U71" s="1"/>
  <c r="U72" s="1"/>
  <c r="U73" s="1"/>
  <c r="U74" s="1"/>
  <c r="U75" s="1"/>
  <c r="U76" s="1"/>
  <c r="U77" s="1"/>
  <c r="U78" s="1"/>
  <c r="U79" s="1"/>
  <c r="U80" s="1"/>
  <c r="U81" s="1"/>
  <c r="U82" s="1"/>
  <c r="U83" s="1"/>
  <c r="U84" s="1"/>
  <c r="U85" s="1"/>
  <c r="U86" s="1"/>
  <c r="U87" s="1"/>
  <c r="U88" s="1"/>
  <c r="U89" s="1"/>
  <c r="U90" s="1"/>
  <c r="U91" s="1"/>
  <c r="U92" s="1"/>
  <c r="U93" s="1"/>
  <c r="U94" s="1"/>
  <c r="U95" s="1"/>
  <c r="U96" s="1"/>
  <c r="U97" s="1"/>
  <c r="U98" s="1"/>
  <c r="U99" s="1"/>
  <c r="U100" s="1"/>
  <c r="U101" s="1"/>
  <c r="U102" s="1"/>
  <c r="U103" s="1"/>
  <c r="U104" s="1"/>
  <c r="U105" s="1"/>
  <c r="U106" s="1"/>
  <c r="U107" s="1"/>
  <c r="U108" s="1"/>
  <c r="U109" s="1"/>
  <c r="U110" s="1"/>
  <c r="U111" s="1"/>
  <c r="U112" s="1"/>
  <c r="U113" s="1"/>
  <c r="U114" s="1"/>
  <c r="U115" s="1"/>
  <c r="U116" s="1"/>
  <c r="U117" s="1"/>
  <c r="U118" s="1"/>
  <c r="U119" s="1"/>
  <c r="U120" s="1"/>
  <c r="U121" s="1"/>
  <c r="U122" s="1"/>
  <c r="U123" s="1"/>
  <c r="U124" s="1"/>
  <c r="U125" s="1"/>
  <c r="U126" s="1"/>
  <c r="U127" s="1"/>
  <c r="U128" s="1"/>
  <c r="U129" s="1"/>
  <c r="U130" s="1"/>
  <c r="U131" s="1"/>
  <c r="U132" s="1"/>
  <c r="U133" s="1"/>
  <c r="U134" s="1"/>
  <c r="U135" s="1"/>
  <c r="U136" s="1"/>
  <c r="U137" s="1"/>
  <c r="U138" s="1"/>
  <c r="U139" s="1"/>
  <c r="U140" s="1"/>
  <c r="U141" s="1"/>
  <c r="U142" s="1"/>
  <c r="U143" s="1"/>
  <c r="U144" s="1"/>
  <c r="U145" s="1"/>
  <c r="U146" s="1"/>
  <c r="U147" s="1"/>
  <c r="U148" s="1"/>
  <c r="U149" s="1"/>
  <c r="U150" s="1"/>
  <c r="U151" s="1"/>
  <c r="U152" s="1"/>
  <c r="U153" s="1"/>
  <c r="U154" s="1"/>
  <c r="U155" s="1"/>
  <c r="U156" s="1"/>
  <c r="U157" s="1"/>
  <c r="U158" s="1"/>
  <c r="U159" s="1"/>
  <c r="U160" s="1"/>
  <c r="U161" s="1"/>
  <c r="U162" s="1"/>
  <c r="U163" s="1"/>
  <c r="U164" s="1"/>
  <c r="U165" s="1"/>
  <c r="U166" s="1"/>
  <c r="U167" s="1"/>
  <c r="U168" s="1"/>
  <c r="U169" s="1"/>
  <c r="U170" s="1"/>
  <c r="U171" s="1"/>
  <c r="U172" s="1"/>
  <c r="U173" s="1"/>
  <c r="U174" s="1"/>
  <c r="U175" s="1"/>
  <c r="U176" s="1"/>
  <c r="U177" s="1"/>
  <c r="U178" s="1"/>
  <c r="U179" s="1"/>
  <c r="U180" s="1"/>
  <c r="U181" s="1"/>
  <c r="U182" s="1"/>
  <c r="U183" s="1"/>
  <c r="U184" s="1"/>
  <c r="U185" s="1"/>
  <c r="U186" s="1"/>
  <c r="U187" s="1"/>
  <c r="U188" s="1"/>
  <c r="U189" s="1"/>
  <c r="U190" s="1"/>
  <c r="U191" s="1"/>
  <c r="U192" s="1"/>
  <c r="U193" s="1"/>
  <c r="U194" s="1"/>
  <c r="U195" s="1"/>
  <c r="U196" s="1"/>
  <c r="U197" s="1"/>
  <c r="U198" s="1"/>
  <c r="U199" s="1"/>
  <c r="U200" s="1"/>
  <c r="U201" s="1"/>
  <c r="U202" s="1"/>
  <c r="U203" s="1"/>
  <c r="U204" s="1"/>
  <c r="U205" s="1"/>
  <c r="U206" s="1"/>
  <c r="U207" s="1"/>
  <c r="U208" s="1"/>
  <c r="U209" s="1"/>
  <c r="U210" s="1"/>
  <c r="U211" s="1"/>
  <c r="U212" s="1"/>
  <c r="U213" s="1"/>
  <c r="U214" s="1"/>
  <c r="U215" s="1"/>
  <c r="U216" s="1"/>
  <c r="U217" s="1"/>
  <c r="U218" s="1"/>
  <c r="U219" s="1"/>
  <c r="U220" s="1"/>
  <c r="U221" s="1"/>
  <c r="U222" s="1"/>
  <c r="U223" s="1"/>
  <c r="U224" s="1"/>
  <c r="U225" s="1"/>
  <c r="U226" s="1"/>
  <c r="U227" s="1"/>
  <c r="U228" s="1"/>
  <c r="U229" s="1"/>
  <c r="U230" s="1"/>
  <c r="U231" s="1"/>
  <c r="U232" s="1"/>
  <c r="U233" s="1"/>
  <c r="U234" s="1"/>
  <c r="U235" s="1"/>
  <c r="U236" s="1"/>
  <c r="U237" s="1"/>
  <c r="U238" s="1"/>
  <c r="U239" s="1"/>
  <c r="U240" s="1"/>
  <c r="U241" s="1"/>
  <c r="U242" s="1"/>
  <c r="U243" s="1"/>
  <c r="U244" s="1"/>
  <c r="U245" s="1"/>
  <c r="U246" s="1"/>
  <c r="U247" s="1"/>
  <c r="U248" s="1"/>
  <c r="U249" s="1"/>
  <c r="U250" s="1"/>
  <c r="U251" s="1"/>
  <c r="U252" s="1"/>
  <c r="U253" s="1"/>
  <c r="U254" s="1"/>
  <c r="U255" s="1"/>
  <c r="U256" s="1"/>
  <c r="U257" s="1"/>
  <c r="U258" s="1"/>
  <c r="U259" s="1"/>
  <c r="U260" s="1"/>
  <c r="U261" s="1"/>
  <c r="U262" s="1"/>
  <c r="U263" s="1"/>
  <c r="U264" s="1"/>
  <c r="U265" s="1"/>
  <c r="U266" s="1"/>
  <c r="U267" s="1"/>
  <c r="U268" s="1"/>
  <c r="U269" s="1"/>
  <c r="U270" s="1"/>
  <c r="U271" s="1"/>
  <c r="U272" s="1"/>
  <c r="U273" s="1"/>
  <c r="U274" s="1"/>
  <c r="U275" s="1"/>
  <c r="U276" s="1"/>
  <c r="U277" s="1"/>
  <c r="U278" s="1"/>
  <c r="U279" s="1"/>
  <c r="U280" s="1"/>
  <c r="U281" s="1"/>
  <c r="U282" s="1"/>
  <c r="U283" s="1"/>
  <c r="U284" s="1"/>
  <c r="U285" s="1"/>
  <c r="U286" s="1"/>
  <c r="U287" s="1"/>
  <c r="U288" s="1"/>
  <c r="U289" s="1"/>
  <c r="U290" s="1"/>
  <c r="U291" s="1"/>
  <c r="U292" s="1"/>
  <c r="U293" s="1"/>
  <c r="U294" s="1"/>
  <c r="U295" s="1"/>
  <c r="U296" s="1"/>
  <c r="U297" s="1"/>
  <c r="U298" s="1"/>
  <c r="U299" s="1"/>
  <c r="U300" s="1"/>
  <c r="U301" s="1"/>
  <c r="U302" s="1"/>
  <c r="U303" s="1"/>
  <c r="U304" s="1"/>
  <c r="U305" s="1"/>
  <c r="U306" s="1"/>
  <c r="U307" s="1"/>
  <c r="U308" s="1"/>
  <c r="U309" s="1"/>
  <c r="U310" s="1"/>
  <c r="U311" s="1"/>
  <c r="U312" s="1"/>
  <c r="U313" s="1"/>
  <c r="U314" s="1"/>
  <c r="U315" s="1"/>
  <c r="U316" s="1"/>
  <c r="U317" s="1"/>
  <c r="U318" s="1"/>
  <c r="U319" s="1"/>
  <c r="U320" s="1"/>
  <c r="U321" s="1"/>
  <c r="U322" s="1"/>
  <c r="U323" s="1"/>
  <c r="U324" s="1"/>
  <c r="U325" s="1"/>
  <c r="U326" s="1"/>
  <c r="U327" s="1"/>
  <c r="U328" s="1"/>
  <c r="U329" s="1"/>
  <c r="U330" s="1"/>
  <c r="U331" s="1"/>
  <c r="U332" s="1"/>
  <c r="U333" s="1"/>
  <c r="U334" s="1"/>
  <c r="U335" s="1"/>
  <c r="U336" s="1"/>
  <c r="U337" s="1"/>
  <c r="U338" s="1"/>
  <c r="U339" s="1"/>
  <c r="U340" s="1"/>
  <c r="U341" s="1"/>
  <c r="U342" s="1"/>
  <c r="U343" s="1"/>
  <c r="U344" s="1"/>
  <c r="U345" s="1"/>
  <c r="U346" s="1"/>
  <c r="U347" s="1"/>
  <c r="U348" s="1"/>
  <c r="U349" s="1"/>
  <c r="U350" s="1"/>
  <c r="U351" s="1"/>
  <c r="U352" s="1"/>
  <c r="U353" s="1"/>
  <c r="U354" s="1"/>
  <c r="U355" s="1"/>
  <c r="U356" s="1"/>
  <c r="U357" s="1"/>
  <c r="U358" s="1"/>
  <c r="U359" s="1"/>
  <c r="U360" s="1"/>
  <c r="U361" s="1"/>
  <c r="U362" s="1"/>
  <c r="U363" s="1"/>
  <c r="U364" s="1"/>
  <c r="U365" s="1"/>
  <c r="U366" s="1"/>
  <c r="U367" s="1"/>
  <c r="U368" s="1"/>
  <c r="U369" s="1"/>
  <c r="U370" s="1"/>
  <c r="U371" s="1"/>
  <c r="U372" s="1"/>
  <c r="U373" s="1"/>
  <c r="U374" s="1"/>
  <c r="U375" s="1"/>
  <c r="U376" s="1"/>
  <c r="U377" s="1"/>
  <c r="U378" s="1"/>
  <c r="U379" s="1"/>
  <c r="U380" s="1"/>
  <c r="U381" s="1"/>
  <c r="U382" s="1"/>
  <c r="U383" s="1"/>
  <c r="U384" s="1"/>
  <c r="U385" s="1"/>
  <c r="U386" s="1"/>
  <c r="U387" s="1"/>
  <c r="U388" s="1"/>
  <c r="U389" s="1"/>
  <c r="U390" s="1"/>
  <c r="U391" s="1"/>
  <c r="U392" s="1"/>
  <c r="U393" s="1"/>
  <c r="U394" s="1"/>
  <c r="U395" s="1"/>
  <c r="U396" s="1"/>
  <c r="U397" s="1"/>
  <c r="U398" s="1"/>
  <c r="U399" s="1"/>
  <c r="U400" s="1"/>
  <c r="U401" s="1"/>
  <c r="U402" s="1"/>
  <c r="U403" s="1"/>
  <c r="U404" s="1"/>
  <c r="U405" s="1"/>
  <c r="U406" s="1"/>
  <c r="U407" s="1"/>
  <c r="U408" s="1"/>
  <c r="U409" s="1"/>
  <c r="U410" s="1"/>
  <c r="U411" s="1"/>
  <c r="U412" s="1"/>
  <c r="U413" s="1"/>
  <c r="U414" s="1"/>
  <c r="U415" s="1"/>
  <c r="U416" s="1"/>
  <c r="U417" s="1"/>
  <c r="U418" s="1"/>
  <c r="U419" s="1"/>
  <c r="U420" s="1"/>
  <c r="U421" s="1"/>
  <c r="U422" s="1"/>
  <c r="U423" s="1"/>
  <c r="U424" s="1"/>
  <c r="U425" s="1"/>
  <c r="U426" s="1"/>
  <c r="U427" s="1"/>
  <c r="U428" s="1"/>
  <c r="U429" s="1"/>
  <c r="U430" s="1"/>
  <c r="U431" s="1"/>
  <c r="U432" s="1"/>
  <c r="U433" s="1"/>
  <c r="U434" s="1"/>
  <c r="U435" s="1"/>
  <c r="U436" s="1"/>
  <c r="U437" s="1"/>
  <c r="U438" s="1"/>
  <c r="U439" s="1"/>
  <c r="U440" s="1"/>
  <c r="U441" s="1"/>
  <c r="U442" s="1"/>
  <c r="U443" s="1"/>
  <c r="U444" s="1"/>
  <c r="U445" s="1"/>
  <c r="U446" s="1"/>
  <c r="U447" s="1"/>
  <c r="U448" s="1"/>
  <c r="U449" s="1"/>
  <c r="U450" s="1"/>
  <c r="U451" s="1"/>
  <c r="U452" s="1"/>
  <c r="U453" s="1"/>
  <c r="U454" s="1"/>
  <c r="U455" s="1"/>
  <c r="U456" s="1"/>
  <c r="U457" s="1"/>
  <c r="U458" s="1"/>
  <c r="U459" s="1"/>
  <c r="U460" s="1"/>
  <c r="U461" s="1"/>
  <c r="U462" s="1"/>
  <c r="U463" s="1"/>
  <c r="U464" s="1"/>
  <c r="U465" s="1"/>
  <c r="U466" s="1"/>
  <c r="U467" s="1"/>
  <c r="U468" s="1"/>
  <c r="U469" s="1"/>
  <c r="U470" s="1"/>
  <c r="U471" s="1"/>
  <c r="U472" s="1"/>
  <c r="U473" s="1"/>
  <c r="U474" s="1"/>
  <c r="U475" s="1"/>
  <c r="U476" s="1"/>
  <c r="U477" s="1"/>
  <c r="U478" s="1"/>
  <c r="U479" s="1"/>
  <c r="U480" s="1"/>
  <c r="U481" s="1"/>
  <c r="U482" s="1"/>
  <c r="U483" s="1"/>
  <c r="U484" s="1"/>
  <c r="U485" s="1"/>
  <c r="U486" s="1"/>
  <c r="U487" s="1"/>
  <c r="U488" s="1"/>
  <c r="U489" s="1"/>
  <c r="U490" s="1"/>
  <c r="U491" s="1"/>
  <c r="U492" s="1"/>
  <c r="U493" s="1"/>
  <c r="U494" s="1"/>
  <c r="U495" s="1"/>
  <c r="U496" s="1"/>
  <c r="U497" s="1"/>
  <c r="U498" s="1"/>
  <c r="U499" s="1"/>
  <c r="U500" s="1"/>
  <c r="U501" s="1"/>
  <c r="U502" s="1"/>
  <c r="U503" s="1"/>
  <c r="U504" s="1"/>
  <c r="U505" s="1"/>
  <c r="U506" s="1"/>
  <c r="U507" s="1"/>
  <c r="U508" s="1"/>
  <c r="U509" s="1"/>
  <c r="U510" s="1"/>
  <c r="U511" s="1"/>
  <c r="U512" s="1"/>
  <c r="U513" s="1"/>
  <c r="U514" s="1"/>
  <c r="U515" s="1"/>
  <c r="U516" s="1"/>
  <c r="U517" s="1"/>
  <c r="U518" s="1"/>
  <c r="U519" s="1"/>
  <c r="U520" s="1"/>
  <c r="U521" s="1"/>
  <c r="U522" s="1"/>
  <c r="U523" s="1"/>
  <c r="U524" s="1"/>
  <c r="U525" s="1"/>
  <c r="U526" s="1"/>
  <c r="U527" s="1"/>
  <c r="U528" s="1"/>
  <c r="U529" s="1"/>
  <c r="U530" s="1"/>
  <c r="U531" s="1"/>
  <c r="U532" s="1"/>
  <c r="U533" s="1"/>
  <c r="U534" s="1"/>
  <c r="U535" s="1"/>
  <c r="U536" s="1"/>
  <c r="U537" s="1"/>
  <c r="U538" s="1"/>
  <c r="U539" s="1"/>
  <c r="U540" s="1"/>
  <c r="U541" s="1"/>
  <c r="U542" s="1"/>
  <c r="U543" s="1"/>
  <c r="U544" s="1"/>
  <c r="U545" s="1"/>
  <c r="U546" s="1"/>
  <c r="U547" s="1"/>
  <c r="U548" s="1"/>
  <c r="U549" s="1"/>
  <c r="U550" s="1"/>
  <c r="U551" s="1"/>
  <c r="U552" s="1"/>
  <c r="U553" s="1"/>
  <c r="U554" s="1"/>
  <c r="U555" s="1"/>
  <c r="U556" s="1"/>
  <c r="U557" s="1"/>
  <c r="U558" s="1"/>
  <c r="U559" s="1"/>
  <c r="U560" s="1"/>
  <c r="U561" s="1"/>
  <c r="U562" s="1"/>
  <c r="U563" s="1"/>
  <c r="U564" s="1"/>
  <c r="U565" s="1"/>
  <c r="U566" s="1"/>
  <c r="U567" s="1"/>
  <c r="U568" s="1"/>
  <c r="U569" s="1"/>
  <c r="U570" s="1"/>
  <c r="U571" s="1"/>
  <c r="U572" s="1"/>
  <c r="U573" s="1"/>
  <c r="U574" s="1"/>
  <c r="U575" s="1"/>
  <c r="U576" s="1"/>
  <c r="U577" s="1"/>
  <c r="U578" s="1"/>
  <c r="U579" s="1"/>
  <c r="U580" s="1"/>
  <c r="U581" s="1"/>
  <c r="U582" s="1"/>
  <c r="U583" s="1"/>
  <c r="U584" s="1"/>
  <c r="U585" s="1"/>
  <c r="U586" s="1"/>
  <c r="U587" s="1"/>
  <c r="U588" s="1"/>
  <c r="U589" s="1"/>
  <c r="U590" s="1"/>
  <c r="U591" s="1"/>
  <c r="U592" s="1"/>
  <c r="U593" s="1"/>
  <c r="U594" s="1"/>
  <c r="U595" s="1"/>
  <c r="U596" s="1"/>
  <c r="U597" s="1"/>
  <c r="U598" s="1"/>
  <c r="U599" s="1"/>
  <c r="U600" s="1"/>
  <c r="U601" s="1"/>
  <c r="U602" s="1"/>
  <c r="U603" s="1"/>
  <c r="U604" s="1"/>
  <c r="U605" s="1"/>
  <c r="U606" s="1"/>
  <c r="U607" s="1"/>
  <c r="U608" s="1"/>
  <c r="B7" i="11" s="1"/>
  <c r="C7" s="1"/>
  <c r="B8" l="1"/>
</calcChain>
</file>

<file path=xl/sharedStrings.xml><?xml version="1.0" encoding="utf-8"?>
<sst xmlns="http://schemas.openxmlformats.org/spreadsheetml/2006/main" count="116" uniqueCount="98">
  <si>
    <t>Label</t>
  </si>
  <si>
    <t>Amount</t>
  </si>
  <si>
    <t>Direction</t>
  </si>
  <si>
    <t>Open price</t>
  </si>
  <si>
    <t>Close price</t>
  </si>
  <si>
    <t>Profit/Loss</t>
  </si>
  <si>
    <t>Profit/Loss in pips</t>
  </si>
  <si>
    <t>Open date</t>
  </si>
  <si>
    <t>Close date</t>
  </si>
  <si>
    <t>dayopen</t>
  </si>
  <si>
    <t>dayclose</t>
  </si>
  <si>
    <t>year</t>
  </si>
  <si>
    <t>month</t>
  </si>
  <si>
    <t>week</t>
  </si>
  <si>
    <t>Hour</t>
  </si>
  <si>
    <t>Minute</t>
  </si>
  <si>
    <t>date</t>
  </si>
  <si>
    <t>cumulative_Equity</t>
  </si>
  <si>
    <t>consecutive PL</t>
  </si>
  <si>
    <t>consecutive #</t>
  </si>
  <si>
    <t>Duration-hr</t>
  </si>
  <si>
    <t>duration-win</t>
  </si>
  <si>
    <t>duration-loss</t>
  </si>
  <si>
    <t>pause / min</t>
  </si>
  <si>
    <t>Cumulative Win/loss</t>
  </si>
  <si>
    <t>running win/loss</t>
  </si>
  <si>
    <t>Run pip per trade</t>
  </si>
  <si>
    <t>Cumulative Profit Factor</t>
  </si>
  <si>
    <t>over weekend</t>
  </si>
  <si>
    <t>result1</t>
  </si>
  <si>
    <t>result2</t>
  </si>
  <si>
    <t>Win/loss ratio</t>
  </si>
  <si>
    <t>Average Pips</t>
  </si>
  <si>
    <t>Average $</t>
  </si>
  <si>
    <t>win #</t>
  </si>
  <si>
    <t>loss #</t>
  </si>
  <si>
    <t>total trades #</t>
  </si>
  <si>
    <t>Profit Factor</t>
  </si>
  <si>
    <t>min equity</t>
  </si>
  <si>
    <t>max equity</t>
  </si>
  <si>
    <t>Final Equity</t>
  </si>
  <si>
    <t>Consecutive # losses</t>
  </si>
  <si>
    <t>Consecutive $ losses</t>
  </si>
  <si>
    <t>Consecutive # wins</t>
  </si>
  <si>
    <t>Consecutive $ wins</t>
  </si>
  <si>
    <t>Av duration / Hrs</t>
  </si>
  <si>
    <t>pip/trade</t>
  </si>
  <si>
    <t>Total Pips</t>
  </si>
  <si>
    <t>Start Equity</t>
  </si>
  <si>
    <t>commission</t>
  </si>
  <si>
    <t>Position limit</t>
  </si>
  <si>
    <t>average position</t>
  </si>
  <si>
    <t>min position</t>
  </si>
  <si>
    <t>average duration</t>
  </si>
  <si>
    <t>min duration win</t>
  </si>
  <si>
    <t>av duration win</t>
  </si>
  <si>
    <t>max duration win</t>
  </si>
  <si>
    <t>min duration loss</t>
  </si>
  <si>
    <t>av duration loss</t>
  </si>
  <si>
    <t>max duration loss</t>
  </si>
  <si>
    <t>Commission tablebased</t>
  </si>
  <si>
    <t>Running Win/loss</t>
  </si>
  <si>
    <t>Win/loss trigger</t>
  </si>
  <si>
    <t>WL trigger</t>
  </si>
  <si>
    <t>Row Labels</t>
  </si>
  <si>
    <t>Grand Total</t>
  </si>
  <si>
    <t>Values</t>
  </si>
  <si>
    <t>win</t>
  </si>
  <si>
    <t>loss</t>
  </si>
  <si>
    <t>Sum of win</t>
  </si>
  <si>
    <t>Sum of loss</t>
  </si>
  <si>
    <t>max week win</t>
  </si>
  <si>
    <t>max week loss</t>
  </si>
  <si>
    <t>min week win</t>
  </si>
  <si>
    <t>min week loss</t>
  </si>
  <si>
    <t>losses</t>
  </si>
  <si>
    <t>wins</t>
  </si>
  <si>
    <t>count</t>
  </si>
  <si>
    <t>Average of Amount</t>
  </si>
  <si>
    <t>Sum of Profit/Loss</t>
  </si>
  <si>
    <t># loss weeks</t>
  </si>
  <si>
    <t># win weeks</t>
  </si>
  <si>
    <t>pip/day</t>
  </si>
  <si>
    <t>trades</t>
  </si>
  <si>
    <t>$</t>
  </si>
  <si>
    <t>Column Labels</t>
  </si>
  <si>
    <t>Sum of Profit/Loss in pips</t>
  </si>
  <si>
    <t>Comment</t>
  </si>
  <si>
    <t>Instrument</t>
  </si>
  <si>
    <t>$ / pip</t>
  </si>
  <si>
    <t>Cumulative Pips</t>
  </si>
  <si>
    <t>Cumulative Eq</t>
  </si>
  <si>
    <t>(All)</t>
  </si>
  <si>
    <t>Max</t>
  </si>
  <si>
    <t>value</t>
  </si>
  <si>
    <t>Optimal duration:</t>
  </si>
  <si>
    <t>Saturday</t>
  </si>
  <si>
    <t xml:space="preserve">INPUT CELL </t>
  </si>
</sst>
</file>

<file path=xl/styles.xml><?xml version="1.0" encoding="utf-8"?>
<styleSheet xmlns="http://schemas.openxmlformats.org/spreadsheetml/2006/main">
  <numFmts count="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%"/>
    <numFmt numFmtId="167" formatCode="_(* #,##0.0_);_(* \(#,##0.0\);_(* &quot;-&quot;??_);_(@_)"/>
    <numFmt numFmtId="168" formatCode="0.000000"/>
    <numFmt numFmtId="169" formatCode="_(&quot;$&quot;* #,##0_);_(&quot;$&quot;* \(#,##0\);_(&quot;$&quot;* &quot;-&quot;??_);_(@_)"/>
    <numFmt numFmtId="170" formatCode="&quot;$&quot;#,##0.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.45"/>
      <color theme="1"/>
      <name val="Times New Roman"/>
      <family val="1"/>
    </font>
    <font>
      <b/>
      <sz val="15.95"/>
      <color rgb="FF000000"/>
      <name val="Times New Roman"/>
      <family val="1"/>
    </font>
    <font>
      <b/>
      <sz val="10.45"/>
      <color theme="1"/>
      <name val="Times New Roman"/>
      <family val="1"/>
    </font>
    <font>
      <b/>
      <sz val="12.1"/>
      <color rgb="FF000000"/>
      <name val="Times New Roman"/>
      <family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8F1F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rgb="FFD6D6D6"/>
      </left>
      <right style="medium">
        <color rgb="FFD6D6D6"/>
      </right>
      <top style="medium">
        <color rgb="FFD6D6D6"/>
      </top>
      <bottom style="medium">
        <color rgb="FFD6D6D6"/>
      </bottom>
      <diagonal/>
    </border>
    <border>
      <left/>
      <right/>
      <top/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0" fillId="2" borderId="0" xfId="0" applyFill="1" applyAlignment="1">
      <alignment horizontal="center" textRotation="180"/>
    </xf>
    <xf numFmtId="44" fontId="2" fillId="2" borderId="0" xfId="2" applyFont="1" applyFill="1" applyAlignment="1">
      <alignment horizontal="center" textRotation="180"/>
    </xf>
    <xf numFmtId="44" fontId="0" fillId="2" borderId="0" xfId="2" applyFont="1" applyFill="1" applyAlignment="1">
      <alignment horizontal="center" textRotation="180"/>
    </xf>
    <xf numFmtId="164" fontId="0" fillId="2" borderId="0" xfId="1" applyNumberFormat="1" applyFont="1" applyFill="1" applyAlignment="1">
      <alignment horizontal="center" textRotation="180"/>
    </xf>
    <xf numFmtId="43" fontId="0" fillId="2" borderId="0" xfId="1" applyFont="1" applyFill="1" applyAlignment="1">
      <alignment horizontal="center" textRotation="180"/>
    </xf>
    <xf numFmtId="0" fontId="0" fillId="2" borderId="0" xfId="0" applyFill="1"/>
    <xf numFmtId="44" fontId="0" fillId="2" borderId="0" xfId="2" applyFont="1" applyFill="1"/>
    <xf numFmtId="44" fontId="2" fillId="2" borderId="0" xfId="2" applyFont="1" applyFill="1"/>
    <xf numFmtId="164" fontId="0" fillId="2" borderId="0" xfId="1" applyNumberFormat="1" applyFont="1" applyFill="1"/>
    <xf numFmtId="2" fontId="0" fillId="2" borderId="0" xfId="2" applyNumberFormat="1" applyFont="1" applyFill="1"/>
    <xf numFmtId="43" fontId="0" fillId="2" borderId="0" xfId="1" applyFont="1" applyFill="1"/>
    <xf numFmtId="165" fontId="0" fillId="2" borderId="0" xfId="0" applyNumberFormat="1" applyFont="1" applyFill="1"/>
    <xf numFmtId="44" fontId="0" fillId="0" borderId="0" xfId="2" applyFont="1"/>
    <xf numFmtId="44" fontId="0" fillId="0" borderId="0" xfId="0" applyNumberFormat="1"/>
    <xf numFmtId="1" fontId="0" fillId="2" borderId="0" xfId="2" applyNumberFormat="1" applyFont="1" applyFill="1"/>
    <xf numFmtId="164" fontId="0" fillId="0" borderId="0" xfId="1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64" fontId="0" fillId="2" borderId="0" xfId="0" applyNumberFormat="1" applyFont="1" applyFill="1"/>
    <xf numFmtId="9" fontId="0" fillId="0" borderId="0" xfId="3" applyFont="1"/>
    <xf numFmtId="43" fontId="0" fillId="0" borderId="0" xfId="1" applyFont="1"/>
    <xf numFmtId="43" fontId="3" fillId="0" borderId="0" xfId="1" applyFont="1" applyFill="1"/>
    <xf numFmtId="0" fontId="4" fillId="0" borderId="1" xfId="0" applyFont="1" applyBorder="1" applyAlignment="1">
      <alignment horizontal="center" wrapText="1"/>
    </xf>
    <xf numFmtId="22" fontId="4" fillId="0" borderId="1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left" wrapText="1" indent="2"/>
    </xf>
    <xf numFmtId="0" fontId="6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NumberFormat="1" applyFill="1"/>
    <xf numFmtId="0" fontId="0" fillId="0" borderId="0" xfId="0" applyAlignment="1">
      <alignment horizontal="center"/>
    </xf>
    <xf numFmtId="170" fontId="0" fillId="0" borderId="0" xfId="0" applyNumberFormat="1"/>
    <xf numFmtId="43" fontId="3" fillId="0" borderId="0" xfId="1" applyFont="1" applyFill="1" applyAlignment="1">
      <alignment horizontal="right"/>
    </xf>
    <xf numFmtId="0" fontId="9" fillId="0" borderId="0" xfId="0" applyFont="1" applyFill="1" applyAlignment="1">
      <alignment horizontal="center" textRotation="180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2" fontId="9" fillId="0" borderId="0" xfId="0" applyNumberFormat="1" applyFont="1" applyFill="1"/>
    <xf numFmtId="44" fontId="9" fillId="0" borderId="0" xfId="2" applyFont="1" applyFill="1"/>
    <xf numFmtId="0" fontId="10" fillId="0" borderId="0" xfId="0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165" fontId="9" fillId="0" borderId="0" xfId="0" applyNumberFormat="1" applyFont="1" applyFill="1"/>
    <xf numFmtId="44" fontId="9" fillId="0" borderId="0" xfId="0" applyNumberFormat="1" applyFont="1" applyFill="1" applyAlignment="1">
      <alignment horizontal="right"/>
    </xf>
    <xf numFmtId="9" fontId="9" fillId="0" borderId="0" xfId="3" applyFont="1" applyFill="1"/>
    <xf numFmtId="0" fontId="10" fillId="0" borderId="0" xfId="0" applyFont="1" applyFill="1"/>
    <xf numFmtId="44" fontId="10" fillId="0" borderId="0" xfId="0" applyNumberFormat="1" applyFont="1" applyFill="1" applyAlignment="1">
      <alignment horizontal="right"/>
    </xf>
    <xf numFmtId="44" fontId="9" fillId="0" borderId="0" xfId="0" applyNumberFormat="1" applyFont="1" applyFill="1"/>
    <xf numFmtId="164" fontId="9" fillId="0" borderId="0" xfId="1" applyNumberFormat="1" applyFont="1" applyFill="1" applyAlignment="1">
      <alignment horizontal="right"/>
    </xf>
    <xf numFmtId="44" fontId="9" fillId="0" borderId="0" xfId="2" applyFont="1" applyFill="1" applyAlignment="1">
      <alignment horizontal="right"/>
    </xf>
    <xf numFmtId="43" fontId="9" fillId="0" borderId="0" xfId="1" applyFont="1" applyFill="1" applyAlignment="1">
      <alignment horizontal="right"/>
    </xf>
    <xf numFmtId="0" fontId="9" fillId="0" borderId="0" xfId="0" applyFont="1" applyFill="1" applyAlignment="1">
      <alignment horizontal="right"/>
    </xf>
    <xf numFmtId="0" fontId="9" fillId="0" borderId="3" xfId="0" applyFont="1" applyFill="1" applyBorder="1"/>
    <xf numFmtId="0" fontId="9" fillId="0" borderId="4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6" xfId="0" applyFont="1" applyFill="1" applyBorder="1"/>
    <xf numFmtId="0" fontId="9" fillId="0" borderId="0" xfId="0" applyFont="1" applyFill="1" applyBorder="1"/>
    <xf numFmtId="169" fontId="9" fillId="0" borderId="7" xfId="2" applyNumberFormat="1" applyFont="1" applyFill="1" applyBorder="1"/>
    <xf numFmtId="167" fontId="9" fillId="0" borderId="0" xfId="1" applyNumberFormat="1" applyFont="1" applyFill="1" applyAlignment="1">
      <alignment horizontal="right"/>
    </xf>
    <xf numFmtId="0" fontId="9" fillId="0" borderId="7" xfId="0" applyFont="1" applyFill="1" applyBorder="1"/>
    <xf numFmtId="168" fontId="9" fillId="0" borderId="0" xfId="0" applyNumberFormat="1" applyFont="1" applyFill="1" applyAlignment="1">
      <alignment horizontal="right"/>
    </xf>
    <xf numFmtId="9" fontId="9" fillId="0" borderId="7" xfId="3" applyFont="1" applyFill="1" applyBorder="1"/>
    <xf numFmtId="0" fontId="9" fillId="0" borderId="8" xfId="0" applyFont="1" applyFill="1" applyBorder="1"/>
    <xf numFmtId="0" fontId="9" fillId="0" borderId="9" xfId="0" applyFont="1" applyFill="1" applyBorder="1"/>
    <xf numFmtId="0" fontId="9" fillId="0" borderId="10" xfId="0" applyFont="1" applyFill="1" applyBorder="1"/>
    <xf numFmtId="0" fontId="3" fillId="0" borderId="0" xfId="0" applyFont="1" applyFill="1"/>
    <xf numFmtId="44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center" textRotation="180"/>
    </xf>
    <xf numFmtId="166" fontId="3" fillId="0" borderId="0" xfId="3" applyNumberFormat="1" applyFont="1" applyFill="1"/>
    <xf numFmtId="0" fontId="8" fillId="0" borderId="0" xfId="0" applyFont="1" applyFill="1"/>
    <xf numFmtId="43" fontId="8" fillId="0" borderId="0" xfId="0" applyNumberFormat="1" applyFont="1" applyFill="1"/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22" fontId="4" fillId="0" borderId="1" xfId="0" applyNumberFormat="1" applyFont="1" applyBorder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22" fontId="4" fillId="0" borderId="0" xfId="0" applyNumberFormat="1" applyFont="1" applyAlignment="1" applyProtection="1">
      <alignment horizontal="center" wrapText="1"/>
      <protection locked="0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43" fontId="0" fillId="0" borderId="0" xfId="1" applyFont="1" applyProtection="1">
      <protection locked="0"/>
    </xf>
    <xf numFmtId="164" fontId="0" fillId="0" borderId="0" xfId="0" applyNumberFormat="1" applyAlignment="1">
      <alignment horizontal="left"/>
    </xf>
    <xf numFmtId="44" fontId="10" fillId="0" borderId="0" xfId="2" applyFont="1" applyFill="1" applyAlignment="1">
      <alignment horizontal="left"/>
    </xf>
    <xf numFmtId="44" fontId="9" fillId="4" borderId="0" xfId="2" applyFont="1" applyFill="1" applyAlignment="1" applyProtection="1">
      <alignment horizontal="right"/>
      <protection locked="0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10"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1"/>
          <c:order val="0"/>
          <c:tx>
            <c:strRef>
              <c:f>'win-loss per week'!$F$3</c:f>
              <c:strCache>
                <c:ptCount val="1"/>
                <c:pt idx="0">
                  <c:v>wins</c:v>
                </c:pt>
              </c:strCache>
            </c:strRef>
          </c:tx>
          <c:spPr>
            <a:solidFill>
              <a:srgbClr val="92D050"/>
            </a:solidFill>
          </c:spPr>
          <c:cat>
            <c:numRef>
              <c:f>'win-loss per week'!$E$4:$E$24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cat>
          <c:val>
            <c:numRef>
              <c:f>'win-loss per week'!$F$4:$F$20</c:f>
              <c:numCache>
                <c:formatCode>0%</c:formatCode>
                <c:ptCount val="1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ser>
          <c:idx val="2"/>
          <c:order val="1"/>
          <c:tx>
            <c:strRef>
              <c:f>'win-loss per week'!$G$3</c:f>
              <c:strCache>
                <c:ptCount val="1"/>
                <c:pt idx="0">
                  <c:v>losses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'win-loss per week'!$E$4:$E$24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cat>
          <c:val>
            <c:numRef>
              <c:f>'win-loss per week'!$G$4:$G$20</c:f>
              <c:numCache>
                <c:formatCode>0%</c:formatCode>
                <c:ptCount val="1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axId val="99160832"/>
        <c:axId val="99162368"/>
      </c:barChart>
      <c:catAx>
        <c:axId val="99160832"/>
        <c:scaling>
          <c:orientation val="minMax"/>
        </c:scaling>
        <c:axPos val="b"/>
        <c:numFmt formatCode="General" sourceLinked="1"/>
        <c:tickLblPos val="nextTo"/>
        <c:crossAx val="99162368"/>
        <c:crosses val="autoZero"/>
        <c:auto val="1"/>
        <c:lblAlgn val="ctr"/>
        <c:lblOffset val="100"/>
      </c:catAx>
      <c:valAx>
        <c:axId val="99162368"/>
        <c:scaling>
          <c:orientation val="minMax"/>
        </c:scaling>
        <c:axPos val="l"/>
        <c:majorGridlines/>
        <c:numFmt formatCode="0%" sourceLinked="1"/>
        <c:tickLblPos val="nextTo"/>
        <c:crossAx val="9916083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[TEMPLATE_ANALYSIS.xlsx]Lot Size!PivotTable2</c:name>
    <c:fmtId val="0"/>
  </c:pivotSource>
  <c:chart>
    <c:title/>
    <c:pivotFmts>
      <c:pivotFmt>
        <c:idx val="0"/>
        <c:marker>
          <c:symbol val="none"/>
        </c:marker>
      </c:pivotFmt>
    </c:pivotFmts>
    <c:plotArea>
      <c:layout/>
      <c:lineChart>
        <c:grouping val="standard"/>
        <c:ser>
          <c:idx val="0"/>
          <c:order val="0"/>
          <c:tx>
            <c:strRef>
              <c:f>'Lot Size'!$B$3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multiLvlStrRef>
              <c:f>'Lot Size'!$A$4:$A$6</c:f>
              <c:multiLvlStrCache>
                <c:ptCount val="1"/>
                <c:lvl>
                  <c:pt idx="0">
                    <c:v>0</c:v>
                  </c:pt>
                </c:lvl>
                <c:lvl>
                  <c:pt idx="0">
                    <c:v>1900</c:v>
                  </c:pt>
                </c:lvl>
              </c:multiLvlStrCache>
            </c:multiLvlStrRef>
          </c:cat>
          <c:val>
            <c:numRef>
              <c:f>'Lot Size'!$B$4:$B$6</c:f>
              <c:numCache>
                <c:formatCode>General</c:formatCode>
                <c:ptCount val="1"/>
              </c:numCache>
            </c:numRef>
          </c:val>
        </c:ser>
        <c:marker val="1"/>
        <c:axId val="98092160"/>
        <c:axId val="98093696"/>
      </c:lineChart>
      <c:catAx>
        <c:axId val="98092160"/>
        <c:scaling>
          <c:orientation val="minMax"/>
        </c:scaling>
        <c:axPos val="b"/>
        <c:tickLblPos val="nextTo"/>
        <c:crossAx val="98093696"/>
        <c:crosses val="autoZero"/>
        <c:auto val="1"/>
        <c:lblAlgn val="ctr"/>
        <c:lblOffset val="100"/>
      </c:catAx>
      <c:valAx>
        <c:axId val="98093696"/>
        <c:scaling>
          <c:orientation val="minMax"/>
        </c:scaling>
        <c:axPos val="l"/>
        <c:majorGridlines/>
        <c:numFmt formatCode="General" sourceLinked="1"/>
        <c:tickLblPos val="nextTo"/>
        <c:crossAx val="9809216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[TEMPLATE_ANALYSIS.xlsx]Weekly performance!PivotTable1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Weekly pip &amp; PL</a:t>
            </a:r>
          </a:p>
        </c:rich>
      </c:tx>
    </c:title>
    <c:pivotFmts>
      <c:pivotFmt>
        <c:idx val="0"/>
        <c:marker>
          <c:symbol val="none"/>
        </c:marker>
      </c:pivotFmt>
      <c:pivotFmt>
        <c:idx val="1"/>
        <c:spPr>
          <a:solidFill>
            <a:srgbClr val="FF0000">
              <a:alpha val="33000"/>
            </a:srgbClr>
          </a:solidFill>
        </c:spPr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'Weekly performance'!$B$3:$B$4</c:f>
              <c:strCache>
                <c:ptCount val="1"/>
                <c:pt idx="0">
                  <c:v>Sum of Profit/Loss</c:v>
                </c:pt>
              </c:strCache>
            </c:strRef>
          </c:tx>
          <c:cat>
            <c:multiLvlStrRef>
              <c:f>'Weekly performance'!$A$5:$A$6</c:f>
              <c:multiLvlStrCache>
                <c:ptCount val="1"/>
                <c:lvl>
                  <c:pt idx="0">
                    <c:v>0</c:v>
                  </c:pt>
                </c:lvl>
                <c:lvl>
                  <c:pt idx="0">
                    <c:v>1900</c:v>
                  </c:pt>
                </c:lvl>
              </c:multiLvlStrCache>
            </c:multiLvlStrRef>
          </c:cat>
          <c:val>
            <c:numRef>
              <c:f>'Weekly performance'!$B$5:$B$6</c:f>
              <c:numCache>
                <c:formatCode>"$"#,##0.00</c:formatCode>
                <c:ptCount val="1"/>
              </c:numCache>
            </c:numRef>
          </c:val>
        </c:ser>
        <c:axId val="99984896"/>
        <c:axId val="99986432"/>
      </c:barChart>
      <c:barChart>
        <c:barDir val="col"/>
        <c:grouping val="clustered"/>
        <c:ser>
          <c:idx val="1"/>
          <c:order val="1"/>
          <c:tx>
            <c:strRef>
              <c:f>'Weekly performance'!$C$3:$C$4</c:f>
              <c:strCache>
                <c:ptCount val="1"/>
                <c:pt idx="0">
                  <c:v>Sum of Profit/Loss in pips</c:v>
                </c:pt>
              </c:strCache>
            </c:strRef>
          </c:tx>
          <c:spPr>
            <a:solidFill>
              <a:srgbClr val="FF0000">
                <a:alpha val="33000"/>
              </a:srgbClr>
            </a:solidFill>
          </c:spPr>
          <c:cat>
            <c:multiLvlStrRef>
              <c:f>'Weekly performance'!$A$5:$A$6</c:f>
              <c:multiLvlStrCache>
                <c:ptCount val="1"/>
                <c:lvl>
                  <c:pt idx="0">
                    <c:v>0</c:v>
                  </c:pt>
                </c:lvl>
                <c:lvl>
                  <c:pt idx="0">
                    <c:v>1900</c:v>
                  </c:pt>
                </c:lvl>
              </c:multiLvlStrCache>
            </c:multiLvlStrRef>
          </c:cat>
          <c:val>
            <c:numRef>
              <c:f>'Weekly performance'!$C$5:$C$6</c:f>
              <c:numCache>
                <c:formatCode>General</c:formatCode>
                <c:ptCount val="1"/>
              </c:numCache>
            </c:numRef>
          </c:val>
        </c:ser>
        <c:gapWidth val="0"/>
        <c:overlap val="-13"/>
        <c:axId val="99989760"/>
        <c:axId val="99988224"/>
      </c:barChart>
      <c:catAx>
        <c:axId val="99984896"/>
        <c:scaling>
          <c:orientation val="minMax"/>
        </c:scaling>
        <c:axPos val="b"/>
        <c:tickLblPos val="nextTo"/>
        <c:crossAx val="99986432"/>
        <c:crosses val="autoZero"/>
        <c:auto val="1"/>
        <c:lblAlgn val="ctr"/>
        <c:lblOffset val="100"/>
      </c:catAx>
      <c:valAx>
        <c:axId val="99986432"/>
        <c:scaling>
          <c:orientation val="minMax"/>
          <c:max val="1200000"/>
          <c:min val="-600000"/>
        </c:scaling>
        <c:axPos val="l"/>
        <c:majorGridlines/>
        <c:numFmt formatCode="#,##0" sourceLinked="0"/>
        <c:tickLblPos val="nextTo"/>
        <c:crossAx val="99984896"/>
        <c:crosses val="autoZero"/>
        <c:crossBetween val="between"/>
      </c:valAx>
      <c:valAx>
        <c:axId val="99988224"/>
        <c:scaling>
          <c:orientation val="minMax"/>
          <c:max val="1200"/>
          <c:min val="-600"/>
        </c:scaling>
        <c:axPos val="r"/>
        <c:numFmt formatCode="General" sourceLinked="1"/>
        <c:tickLblPos val="nextTo"/>
        <c:crossAx val="99989760"/>
        <c:crosses val="max"/>
        <c:crossBetween val="between"/>
      </c:valAx>
      <c:catAx>
        <c:axId val="99989760"/>
        <c:scaling>
          <c:orientation val="minMax"/>
        </c:scaling>
        <c:delete val="1"/>
        <c:axPos val="b"/>
        <c:tickLblPos val="none"/>
        <c:crossAx val="99988224"/>
        <c:crosses val="autoZero"/>
        <c:auto val="1"/>
        <c:lblAlgn val="ctr"/>
        <c:lblOffset val="100"/>
      </c:catAx>
    </c:plotArea>
    <c:legend>
      <c:legendPos val="r"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Cumulative Equity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'Weekly performance'!$D$4</c:f>
              <c:strCache>
                <c:ptCount val="1"/>
                <c:pt idx="0">
                  <c:v>Cumulative Eq</c:v>
                </c:pt>
              </c:strCache>
            </c:strRef>
          </c:tx>
          <c:marker>
            <c:symbol val="none"/>
          </c:marker>
          <c:cat>
            <c:numRef>
              <c:f>'Weekly performance'!$A$6:$A$57</c:f>
              <c:numCache>
                <c:formatCode>General</c:formatCode>
                <c:ptCount val="52"/>
                <c:pt idx="0">
                  <c:v>0</c:v>
                </c:pt>
              </c:numCache>
            </c:numRef>
          </c:cat>
          <c:val>
            <c:numRef>
              <c:f>'Weekly performance'!$D$6:$D$57</c:f>
              <c:numCache>
                <c:formatCode>_("$"* #,##0.00_);_("$"* \(#,##0.00\);_("$"* "-"??_);_(@_)</c:formatCode>
                <c:ptCount val="52"/>
                <c:pt idx="0">
                  <c:v>10000</c:v>
                </c:pt>
                <c:pt idx="1">
                  <c:v>10000</c:v>
                </c:pt>
                <c:pt idx="2">
                  <c:v>10000</c:v>
                </c:pt>
                <c:pt idx="3">
                  <c:v>10000</c:v>
                </c:pt>
                <c:pt idx="4">
                  <c:v>10000</c:v>
                </c:pt>
                <c:pt idx="5">
                  <c:v>10000</c:v>
                </c:pt>
                <c:pt idx="6">
                  <c:v>10000</c:v>
                </c:pt>
                <c:pt idx="7">
                  <c:v>10000</c:v>
                </c:pt>
                <c:pt idx="8">
                  <c:v>10000</c:v>
                </c:pt>
                <c:pt idx="9">
                  <c:v>10000</c:v>
                </c:pt>
                <c:pt idx="10">
                  <c:v>10000</c:v>
                </c:pt>
                <c:pt idx="11">
                  <c:v>10000</c:v>
                </c:pt>
                <c:pt idx="12">
                  <c:v>10000</c:v>
                </c:pt>
                <c:pt idx="13">
                  <c:v>10000</c:v>
                </c:pt>
                <c:pt idx="14">
                  <c:v>10000</c:v>
                </c:pt>
                <c:pt idx="15">
                  <c:v>10000</c:v>
                </c:pt>
                <c:pt idx="16">
                  <c:v>10000</c:v>
                </c:pt>
                <c:pt idx="17">
                  <c:v>10000</c:v>
                </c:pt>
                <c:pt idx="18">
                  <c:v>10000</c:v>
                </c:pt>
                <c:pt idx="19">
                  <c:v>10000</c:v>
                </c:pt>
                <c:pt idx="20">
                  <c:v>10000</c:v>
                </c:pt>
                <c:pt idx="21">
                  <c:v>10000</c:v>
                </c:pt>
                <c:pt idx="22">
                  <c:v>10000</c:v>
                </c:pt>
                <c:pt idx="23">
                  <c:v>10000</c:v>
                </c:pt>
                <c:pt idx="24">
                  <c:v>10000</c:v>
                </c:pt>
                <c:pt idx="25">
                  <c:v>10000</c:v>
                </c:pt>
                <c:pt idx="26">
                  <c:v>10000</c:v>
                </c:pt>
                <c:pt idx="27">
                  <c:v>10000</c:v>
                </c:pt>
                <c:pt idx="28">
                  <c:v>10000</c:v>
                </c:pt>
                <c:pt idx="29">
                  <c:v>10000</c:v>
                </c:pt>
                <c:pt idx="30">
                  <c:v>10000</c:v>
                </c:pt>
                <c:pt idx="31">
                  <c:v>10000</c:v>
                </c:pt>
                <c:pt idx="32">
                  <c:v>10000</c:v>
                </c:pt>
                <c:pt idx="33">
                  <c:v>10000</c:v>
                </c:pt>
                <c:pt idx="34">
                  <c:v>10000</c:v>
                </c:pt>
                <c:pt idx="35">
                  <c:v>10000</c:v>
                </c:pt>
                <c:pt idx="36">
                  <c:v>10000</c:v>
                </c:pt>
                <c:pt idx="37">
                  <c:v>10000</c:v>
                </c:pt>
                <c:pt idx="38">
                  <c:v>10000</c:v>
                </c:pt>
                <c:pt idx="39">
                  <c:v>10000</c:v>
                </c:pt>
                <c:pt idx="40">
                  <c:v>10000</c:v>
                </c:pt>
                <c:pt idx="41">
                  <c:v>10000</c:v>
                </c:pt>
                <c:pt idx="42">
                  <c:v>10000</c:v>
                </c:pt>
                <c:pt idx="43">
                  <c:v>10000</c:v>
                </c:pt>
                <c:pt idx="44">
                  <c:v>10000</c:v>
                </c:pt>
                <c:pt idx="45">
                  <c:v>10000</c:v>
                </c:pt>
                <c:pt idx="46">
                  <c:v>10000</c:v>
                </c:pt>
                <c:pt idx="47">
                  <c:v>10000</c:v>
                </c:pt>
                <c:pt idx="48">
                  <c:v>10000</c:v>
                </c:pt>
                <c:pt idx="49">
                  <c:v>10000</c:v>
                </c:pt>
                <c:pt idx="50">
                  <c:v>10000</c:v>
                </c:pt>
                <c:pt idx="51">
                  <c:v>10000</c:v>
                </c:pt>
              </c:numCache>
            </c:numRef>
          </c:val>
        </c:ser>
        <c:marker val="1"/>
        <c:axId val="100001664"/>
        <c:axId val="100003200"/>
      </c:lineChart>
      <c:catAx>
        <c:axId val="100001664"/>
        <c:scaling>
          <c:orientation val="minMax"/>
        </c:scaling>
        <c:axPos val="b"/>
        <c:numFmt formatCode="General" sourceLinked="1"/>
        <c:majorTickMark val="none"/>
        <c:tickLblPos val="nextTo"/>
        <c:crossAx val="100003200"/>
        <c:crosses val="autoZero"/>
        <c:auto val="1"/>
        <c:lblAlgn val="ctr"/>
        <c:lblOffset val="100"/>
      </c:catAx>
      <c:valAx>
        <c:axId val="100003200"/>
        <c:scaling>
          <c:orientation val="minMax"/>
        </c:scaling>
        <c:axPos val="l"/>
        <c:majorGridlines/>
        <c:numFmt formatCode="_(&quot;$&quot;* #,##0.00_);_(&quot;$&quot;* \(#,##0.00\);_(&quot;$&quot;* &quot;-&quot;??_);_(@_)" sourceLinked="1"/>
        <c:majorTickMark val="none"/>
        <c:tickLblPos val="nextTo"/>
        <c:crossAx val="10000166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12</xdr:row>
      <xdr:rowOff>85725</xdr:rowOff>
    </xdr:from>
    <xdr:to>
      <xdr:col>15</xdr:col>
      <xdr:colOff>142875</xdr:colOff>
      <xdr:row>26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12</xdr:row>
      <xdr:rowOff>28574</xdr:rowOff>
    </xdr:from>
    <xdr:to>
      <xdr:col>12</xdr:col>
      <xdr:colOff>152400</xdr:colOff>
      <xdr:row>36</xdr:row>
      <xdr:rowOff>114299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276224</xdr:colOff>
      <xdr:row>2</xdr:row>
      <xdr:rowOff>142874</xdr:rowOff>
    </xdr:from>
    <xdr:to>
      <xdr:col>16</xdr:col>
      <xdr:colOff>304800</xdr:colOff>
      <xdr:row>24</xdr:row>
      <xdr:rowOff>133349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227773</xdr:colOff>
      <xdr:row>26</xdr:row>
      <xdr:rowOff>4141</xdr:rowOff>
    </xdr:from>
    <xdr:to>
      <xdr:col>16</xdr:col>
      <xdr:colOff>221560</xdr:colOff>
      <xdr:row>43</xdr:row>
      <xdr:rowOff>42241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Users\Jacob\Dropbox\Backtesting\OctoberStrategyTestin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pping"/>
      <sheetName val="10min6mth"/>
      <sheetName val="15min6mth"/>
      <sheetName val="30min6mth"/>
      <sheetName val="1hr6mth"/>
      <sheetName val="4hr6mth"/>
      <sheetName val="10min1yrSMA50"/>
      <sheetName val="10min1yrSMA70"/>
      <sheetName val="10min1yrSMA50no_TUE"/>
      <sheetName val="10min1yrSMA50no_TUE_VaR5%"/>
      <sheetName val="Norm"/>
      <sheetName val="Norm_no10"/>
      <sheetName val="2010VaR5%"/>
      <sheetName val="2010today10%VaREq20k"/>
      <sheetName val="2010today15%VaREq20k"/>
      <sheetName val="2010today15%VaREq20knotime"/>
      <sheetName val="Sheet1"/>
      <sheetName val="Sheet3"/>
      <sheetName val="Sheet4"/>
      <sheetName val="2010today5%VaREq20newtime"/>
    </sheetNames>
    <sheetDataSet>
      <sheetData sheetId="0" refreshError="1">
        <row r="1">
          <cell r="A1">
            <v>1</v>
          </cell>
          <cell r="B1" t="str">
            <v>Sunday</v>
          </cell>
        </row>
        <row r="2">
          <cell r="A2">
            <v>2</v>
          </cell>
          <cell r="B2" t="str">
            <v>Monday</v>
          </cell>
        </row>
        <row r="3">
          <cell r="A3">
            <v>3</v>
          </cell>
          <cell r="B3" t="str">
            <v>Tuesday</v>
          </cell>
        </row>
        <row r="4">
          <cell r="A4">
            <v>4</v>
          </cell>
          <cell r="B4" t="str">
            <v>Wednesday</v>
          </cell>
        </row>
        <row r="5">
          <cell r="A5">
            <v>5</v>
          </cell>
          <cell r="B5" t="str">
            <v>Thursday</v>
          </cell>
        </row>
        <row r="6">
          <cell r="A6">
            <v>6</v>
          </cell>
          <cell r="B6" t="str">
            <v>Friday</v>
          </cell>
        </row>
        <row r="7">
          <cell r="A7">
            <v>7</v>
          </cell>
          <cell r="B7" t="str">
            <v>Saturday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2S" refreshedDate="40949.57496701389" createdVersion="3" refreshedVersion="3" minRefreshableVersion="3" recordCount="607">
  <cacheSource type="worksheet">
    <worksheetSource name="data"/>
  </cacheSource>
  <cacheFields count="37">
    <cacheField name="Instrument" numFmtId="0">
      <sharedItems count="5">
        <s v=""/>
        <s v="usjp" u="1"/>
        <s v="usch" u="1"/>
        <s v="gbus" u="1"/>
        <s v="euus" u="1"/>
      </sharedItems>
    </cacheField>
    <cacheField name="Label" numFmtId="0">
      <sharedItems containsNonDate="0" containsString="0" containsBlank="1"/>
    </cacheField>
    <cacheField name="Amount" numFmtId="0">
      <sharedItems containsNonDate="0" containsString="0" containsBlank="1"/>
    </cacheField>
    <cacheField name="Direction" numFmtId="0">
      <sharedItems containsNonDate="0" containsString="0" containsBlank="1"/>
    </cacheField>
    <cacheField name="Open price" numFmtId="0">
      <sharedItems containsNonDate="0" containsString="0" containsBlank="1"/>
    </cacheField>
    <cacheField name="Close price" numFmtId="0">
      <sharedItems containsNonDate="0" containsString="0" containsBlank="1"/>
    </cacheField>
    <cacheField name="Profit/Loss" numFmtId="0">
      <sharedItems containsNonDate="0" containsString="0" containsBlank="1"/>
    </cacheField>
    <cacheField name="Profit/Loss in pips" numFmtId="0">
      <sharedItems containsNonDate="0" containsString="0" containsBlank="1"/>
    </cacheField>
    <cacheField name="Open date" numFmtId="22">
      <sharedItems containsNonDate="0" containsString="0" containsBlank="1"/>
    </cacheField>
    <cacheField name="Close date" numFmtId="0">
      <sharedItems containsNonDate="0" containsString="0" containsBlank="1"/>
    </cacheField>
    <cacheField name="Comment" numFmtId="0">
      <sharedItems containsNonDate="0" containsString="0" containsBlank="1"/>
    </cacheField>
    <cacheField name="dayopen" numFmtId="0">
      <sharedItems count="7">
        <s v="Saturday"/>
        <s v="Monday" u="1"/>
        <s v="Tuesday" u="1"/>
        <s v="Thursday" u="1"/>
        <s v="Friday" u="1"/>
        <s v="Wednesday" u="1"/>
        <s v="Sunday" u="1"/>
      </sharedItems>
    </cacheField>
    <cacheField name="dayclose" numFmtId="0">
      <sharedItems/>
    </cacheField>
    <cacheField name="year" numFmtId="0">
      <sharedItems containsSemiMixedTypes="0" containsString="0" containsNumber="1" containsInteger="1" minValue="1900" maxValue="2011" count="2">
        <n v="1900"/>
        <n v="2011" u="1"/>
      </sharedItems>
    </cacheField>
    <cacheField name="month" numFmtId="0">
      <sharedItems containsSemiMixedTypes="0" containsString="0" containsNumber="1" containsInteger="1" minValue="1" maxValue="1"/>
    </cacheField>
    <cacheField name="week" numFmtId="0">
      <sharedItems containsSemiMixedTypes="0" containsString="0" containsNumber="1" containsInteger="1" minValue="0" maxValue="53" count="53">
        <n v="0"/>
        <n v="7" u="1"/>
        <n v="3" u="1"/>
        <n v="53" u="1"/>
        <n v="33" u="1"/>
        <n v="46" u="1"/>
        <n v="29" u="1"/>
        <n v="19" u="1"/>
        <n v="39" u="1"/>
        <n v="52" u="1"/>
        <n v="32" u="1"/>
        <n v="22" u="1"/>
        <n v="14" u="1"/>
        <n v="9" u="1"/>
        <n v="6" u="1"/>
        <n v="45" u="1"/>
        <n v="38" u="1"/>
        <n v="25" u="1"/>
        <n v="51" u="1"/>
        <n v="44" u="1"/>
        <n v="28" u="1"/>
        <n v="18" u="1"/>
        <n v="12" u="1"/>
        <n v="5" u="1"/>
        <n v="2" u="1"/>
        <n v="37" u="1"/>
        <n v="50" u="1"/>
        <n v="31" u="1"/>
        <n v="21" u="1"/>
        <n v="43" u="1"/>
        <n v="36" u="1"/>
        <n v="24" u="1"/>
        <n v="15" u="1"/>
        <n v="10" u="1"/>
        <n v="4" u="1"/>
        <n v="49" u="1"/>
        <n v="42" u="1"/>
        <n v="27" u="1"/>
        <n v="17" u="1"/>
        <n v="35" u="1"/>
        <n v="48" u="1"/>
        <n v="30" u="1"/>
        <n v="20" u="1"/>
        <n v="13" u="1"/>
        <n v="8" u="1"/>
        <n v="41" u="1"/>
        <n v="34" u="1"/>
        <n v="23" u="1"/>
        <n v="47" u="1"/>
        <n v="40" u="1"/>
        <n v="26" u="1"/>
        <n v="16" u="1"/>
        <n v="11" u="1"/>
      </sharedItems>
    </cacheField>
    <cacheField name="Hour" numFmtId="0">
      <sharedItems containsSemiMixedTypes="0" containsString="0" containsNumber="1" containsInteger="1" minValue="0" maxValue="23" count="24">
        <n v="0"/>
        <n v="13" u="1"/>
        <n v="5" u="1"/>
        <n v="14" u="1"/>
        <n v="15" u="1"/>
        <n v="2" u="1"/>
        <n v="6" u="1"/>
        <n v="16" u="1"/>
        <n v="17" u="1"/>
        <n v="18" u="1"/>
        <n v="19" u="1"/>
        <n v="7" u="1"/>
        <n v="20" u="1"/>
        <n v="21" u="1"/>
        <n v="22" u="1"/>
        <n v="1" u="1"/>
        <n v="23" u="1"/>
        <n v="3" u="1"/>
        <n v="8" u="1"/>
        <n v="9" u="1"/>
        <n v="10" u="1"/>
        <n v="11" u="1"/>
        <n v="4" u="1"/>
        <n v="12" u="1"/>
      </sharedItems>
    </cacheField>
    <cacheField name="Minute" numFmtId="0">
      <sharedItems containsSemiMixedTypes="0" containsString="0" containsNumber="1" containsInteger="1" minValue="0" maxValue="0"/>
    </cacheField>
    <cacheField name="date" numFmtId="0">
      <sharedItems/>
    </cacheField>
    <cacheField name="Commission tablebased" numFmtId="44">
      <sharedItems containsSemiMixedTypes="0" containsString="0" containsNumber="1" containsInteger="1" minValue="0" maxValue="0"/>
    </cacheField>
    <cacheField name="cumulative_Equity" numFmtId="44">
      <sharedItems containsSemiMixedTypes="0" containsString="0" containsNumber="1" containsInteger="1" minValue="10000" maxValue="10000"/>
    </cacheField>
    <cacheField name="consecutive PL" numFmtId="44">
      <sharedItems containsString="0" containsBlank="1" containsNumber="1" containsInteger="1" minValue="0" maxValue="0"/>
    </cacheField>
    <cacheField name="consecutive #" numFmtId="164">
      <sharedItems containsSemiMixedTypes="0" containsString="0" containsNumber="1" containsInteger="1" minValue="0" maxValue="1"/>
    </cacheField>
    <cacheField name="Duration-hr" numFmtId="164">
      <sharedItems containsMixedTypes="1" containsNumber="1" containsInteger="1" minValue="0" maxValue="1340" count="133">
        <s v=""/>
        <n v="0" u="1"/>
        <n v="7" u="1"/>
        <n v="3" u="1"/>
        <n v="170" u="1"/>
        <n v="69" u="1"/>
        <n v="143" u="1"/>
        <n v="122" u="1"/>
        <n v="53" u="1"/>
        <n v="169" u="1"/>
        <n v="222" u="1"/>
        <n v="95" u="1"/>
        <n v="108" u="1"/>
        <n v="68" u="1"/>
        <n v="46" u="1"/>
        <n v="29" u="1"/>
        <n v="19" u="1"/>
        <n v="292" u="1"/>
        <n v="194" u="1"/>
        <n v="121" u="1"/>
        <n v="167" u="1"/>
        <n v="59" u="1"/>
        <n v="450" u="1"/>
        <n v="39" u="1"/>
        <n v="193" u="1"/>
        <n v="67" u="1"/>
        <n v="52" u="1"/>
        <n v="32" u="1"/>
        <n v="22" u="1"/>
        <n v="165" u="1"/>
        <n v="14" u="1"/>
        <n v="9" u="1"/>
        <n v="6" u="1"/>
        <n v="138" u="1"/>
        <n v="93" u="1"/>
        <n v="1" u="1"/>
        <n v="106" u="1"/>
        <n v="66" u="1"/>
        <n v="45" u="1"/>
        <n v="217" u="1"/>
        <n v="137" u="1"/>
        <n v="119" u="1"/>
        <n v="79" u="1"/>
        <n v="58" u="1"/>
        <n v="38" u="1"/>
        <n v="282" u="1"/>
        <n v="25" u="1"/>
        <n v="335" u="1"/>
        <n v="162" u="1"/>
        <n v="65" u="1"/>
        <n v="334" u="1"/>
        <n v="118" u="1"/>
        <n v="51" u="1"/>
        <n v="279" u="1"/>
        <n v="134" u="1"/>
        <n v="277" u="1"/>
        <n v="64" u="1"/>
        <n v="44" u="1"/>
        <n v="28" u="1"/>
        <n v="18" u="1"/>
        <n v="12" u="1"/>
        <n v="5" u="1"/>
        <n v="2" u="1"/>
        <n v="117" u="1"/>
        <n v="77" u="1"/>
        <n v="239" u="1"/>
        <n v="275" u="1"/>
        <n v="274" u="1"/>
        <n v="379" u="1"/>
        <n v="325" u="1"/>
        <n v="50" u="1"/>
        <n v="31" u="1"/>
        <n v="21" u="1"/>
        <n v="210" u="1"/>
        <n v="270" u="1"/>
        <n v="156" u="1"/>
        <n v="63" u="1"/>
        <n v="182" u="1"/>
        <n v="115" u="1"/>
        <n v="75" u="1"/>
        <n v="927" u="1"/>
        <n v="88" u="1"/>
        <n v="24" u="1"/>
        <n v="181" u="1"/>
        <n v="15" u="1"/>
        <n v="10" u="1"/>
        <n v="4" u="1"/>
        <n v="114" u="1"/>
        <n v="74" u="1"/>
        <n v="49" u="1"/>
        <n v="316" u="1"/>
        <n v="127" u="1"/>
        <n v="87" u="1"/>
        <n v="100" u="1"/>
        <n v="474" u="1"/>
        <n v="1340" u="1"/>
        <n v="27" u="1"/>
        <n v="17" u="1"/>
        <n v="178" u="1"/>
        <n v="113" u="1"/>
        <n v="313" u="1"/>
        <n v="73" u="1"/>
        <n v="151" u="1"/>
        <n v="55" u="1"/>
        <n v="203" u="1"/>
        <n v="112" u="1"/>
        <n v="48" u="1"/>
        <n v="30" u="1"/>
        <n v="20" u="1"/>
        <n v="13" u="1"/>
        <n v="8" u="1"/>
        <n v="85" u="1"/>
        <n v="61" u="1"/>
        <n v="41" u="1"/>
        <n v="71" u="1"/>
        <n v="147" u="1"/>
        <n v="124" u="1"/>
        <n v="54" u="1"/>
        <n v="34" u="1"/>
        <n v="23" u="1"/>
        <n v="97" u="1"/>
        <n v="110" u="1"/>
        <n v="70" u="1"/>
        <n v="47" u="1"/>
        <n v="145" u="1"/>
        <n v="123" u="1"/>
        <n v="171" u="1"/>
        <n v="60" u="1"/>
        <n v="40" u="1"/>
        <n v="26" u="1"/>
        <n v="197" u="1"/>
        <n v="16" u="1"/>
        <n v="11" u="1"/>
      </sharedItems>
    </cacheField>
    <cacheField name="duration-win" numFmtId="164">
      <sharedItems/>
    </cacheField>
    <cacheField name="duration-loss" numFmtId="2">
      <sharedItems/>
    </cacheField>
    <cacheField name="pause / min" numFmtId="164">
      <sharedItems containsString="0" containsBlank="1" containsNumber="1" containsInteger="1" minValue="0" maxValue="0"/>
    </cacheField>
    <cacheField name="Cumulative Win/loss" numFmtId="0">
      <sharedItems containsBlank="1"/>
    </cacheField>
    <cacheField name="Running Win/loss" numFmtId="0">
      <sharedItems containsBlank="1"/>
    </cacheField>
    <cacheField name="WL trigger" numFmtId="44">
      <sharedItems containsBlank="1"/>
    </cacheField>
    <cacheField name="running win/loss2" numFmtId="0">
      <sharedItems containsBlank="1"/>
    </cacheField>
    <cacheField name="Run pip per trade" numFmtId="43">
      <sharedItems containsBlank="1"/>
    </cacheField>
    <cacheField name="Cumulative Profit Factor" numFmtId="165">
      <sharedItems/>
    </cacheField>
    <cacheField name="over weekend" numFmtId="165">
      <sharedItems containsNonDate="0" containsString="0" containsBlank="1"/>
    </cacheField>
    <cacheField name="win" numFmtId="164">
      <sharedItems/>
    </cacheField>
    <cacheField name="loss" numFmtId="164">
      <sharedItems/>
    </cacheField>
    <cacheField name="$ / pip" numFmtId="164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7"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m/>
    <n v="1"/>
    <x v="0"/>
    <s v=""/>
    <s v=""/>
    <m/>
    <m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m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m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m/>
    <m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m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m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n v="0"/>
    <e v="#DIV/0!"/>
    <e v="#DIV/0!"/>
    <e v="#DIV/0!"/>
    <e v="#DIV/0!"/>
    <e v="#DIV/0!"/>
    <s v=""/>
    <m/>
    <s v=""/>
    <s v=""/>
    <e v="#DIV/0!"/>
  </r>
  <r>
    <x v="0"/>
    <m/>
    <m/>
    <m/>
    <m/>
    <m/>
    <m/>
    <m/>
    <m/>
    <m/>
    <m/>
    <x v="0"/>
    <s v="Saturday"/>
    <x v="0"/>
    <n v="1"/>
    <x v="0"/>
    <x v="0"/>
    <n v="0"/>
    <s v="1900/1/0"/>
    <n v="0"/>
    <n v="10000"/>
    <n v="0"/>
    <n v="0"/>
    <x v="0"/>
    <s v=""/>
    <s v=""/>
    <m/>
    <e v="#DIV/0!"/>
    <e v="#DIV/0!"/>
    <e v="#DIV/0!"/>
    <e v="#DIV/0!"/>
    <e v="#DIV/0!"/>
    <s v=""/>
    <m/>
    <s v=""/>
    <s v=""/>
    <e v="#DIV/0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rowGrandTotals="0" colGrandTotals="0" itemPrintTitles="1" createdVersion="3" indent="0" outline="1" outlineData="1" multipleFieldFilters="0" fieldListSortAscending="1" customListSort="0">
  <location ref="A3:C6" firstHeaderRow="1" firstDataRow="2" firstDataCol="1" rowPageCount="1" colPageCount="1"/>
  <pivotFields count="37">
    <pivotField axis="axisPage" showAll="0" defaultSubtotal="0">
      <items count="5">
        <item m="1" x="4"/>
        <item m="1" x="3"/>
        <item m="1" x="2"/>
        <item m="1" x="1"/>
        <item x="0"/>
      </items>
    </pivotField>
    <pivotField showAll="0"/>
    <pivotField showAll="0"/>
    <pivotField showAll="0"/>
    <pivotField showAll="0"/>
    <pivotField showAll="0"/>
    <pivotField numFmtId="2" showAll="0"/>
    <pivotField showAll="0"/>
    <pivotField numFmtId="22" showAll="0"/>
    <pivotField showAll="0"/>
    <pivotField showAll="0" defaultSubtotal="0"/>
    <pivotField showAll="0"/>
    <pivotField showAll="0"/>
    <pivotField axis="axisRow" showAll="0" defaultSubtotal="0">
      <items count="2">
        <item m="1" x="1"/>
        <item x="0"/>
      </items>
    </pivotField>
    <pivotField showAll="0"/>
    <pivotField axis="axisRow" showAll="0">
      <items count="54">
        <item m="1" x="24"/>
        <item m="1" x="2"/>
        <item m="1" x="34"/>
        <item m="1" x="23"/>
        <item m="1" x="14"/>
        <item m="1" x="1"/>
        <item m="1" x="44"/>
        <item m="1" x="13"/>
        <item m="1" x="33"/>
        <item m="1" x="52"/>
        <item m="1" x="22"/>
        <item m="1" x="43"/>
        <item m="1" x="12"/>
        <item m="1" x="32"/>
        <item m="1" x="51"/>
        <item m="1" x="38"/>
        <item m="1" x="21"/>
        <item m="1" x="7"/>
        <item m="1" x="42"/>
        <item m="1" x="28"/>
        <item m="1" x="11"/>
        <item m="1" x="47"/>
        <item m="1" x="31"/>
        <item m="1" x="17"/>
        <item m="1" x="50"/>
        <item m="1" x="37"/>
        <item m="1" x="20"/>
        <item m="1" x="6"/>
        <item m="1" x="41"/>
        <item m="1" x="27"/>
        <item m="1" x="10"/>
        <item m="1" x="4"/>
        <item m="1" x="46"/>
        <item m="1" x="39"/>
        <item m="1" x="30"/>
        <item m="1" x="25"/>
        <item m="1" x="16"/>
        <item m="1" x="8"/>
        <item m="1" x="49"/>
        <item m="1" x="45"/>
        <item m="1" x="36"/>
        <item m="1" x="29"/>
        <item m="1" x="19"/>
        <item m="1" x="15"/>
        <item m="1" x="5"/>
        <item m="1" x="48"/>
        <item m="1" x="40"/>
        <item m="1" x="35"/>
        <item m="1" x="26"/>
        <item m="1" x="18"/>
        <item m="1" x="9"/>
        <item m="1" x="3"/>
        <item x="0"/>
        <item t="default"/>
      </items>
    </pivotField>
    <pivotField showAll="0"/>
    <pivotField showAll="0"/>
    <pivotField showAll="0"/>
    <pivotField numFmtId="44" showAll="0"/>
    <pivotField numFmtId="44"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numFmtId="164" showAll="0" defaultSubtotal="0"/>
  </pivotFields>
  <rowFields count="2">
    <field x="13"/>
    <field x="15"/>
  </rowFields>
  <rowItems count="2">
    <i>
      <x v="1"/>
    </i>
    <i r="1">
      <x v="52"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Sum of win" fld="34" baseField="0" baseItem="0"/>
    <dataField name="Sum of loss" fld="35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chartFormat="1">
  <location ref="A3:B6" firstHeaderRow="1" firstDataRow="1" firstDataCol="1" rowPageCount="1" colPageCount="1"/>
  <pivotFields count="37">
    <pivotField axis="axisPage" showAll="0" defaultSubtotal="0">
      <items count="5">
        <item m="1" x="4"/>
        <item m="1" x="3"/>
        <item m="1" x="2"/>
        <item m="1" x="1"/>
        <item x="0"/>
      </items>
    </pivotField>
    <pivotField showAll="0"/>
    <pivotField dataField="1" showAll="0"/>
    <pivotField showAll="0"/>
    <pivotField showAll="0"/>
    <pivotField showAll="0"/>
    <pivotField numFmtId="2" showAll="0"/>
    <pivotField showAll="0"/>
    <pivotField numFmtId="22" showAll="0"/>
    <pivotField showAll="0"/>
    <pivotField showAll="0" defaultSubtotal="0"/>
    <pivotField showAll="0"/>
    <pivotField showAll="0"/>
    <pivotField axis="axisRow" showAll="0">
      <items count="3">
        <item m="1" x="1"/>
        <item x="0"/>
        <item t="default"/>
      </items>
    </pivotField>
    <pivotField showAll="0"/>
    <pivotField axis="axisRow" showAll="0">
      <items count="54">
        <item m="1" x="24"/>
        <item m="1" x="2"/>
        <item m="1" x="34"/>
        <item m="1" x="23"/>
        <item m="1" x="14"/>
        <item m="1" x="1"/>
        <item m="1" x="44"/>
        <item m="1" x="13"/>
        <item m="1" x="33"/>
        <item m="1" x="52"/>
        <item m="1" x="22"/>
        <item m="1" x="43"/>
        <item m="1" x="12"/>
        <item m="1" x="32"/>
        <item m="1" x="51"/>
        <item m="1" x="38"/>
        <item m="1" x="21"/>
        <item m="1" x="7"/>
        <item m="1" x="42"/>
        <item m="1" x="28"/>
        <item m="1" x="11"/>
        <item m="1" x="47"/>
        <item m="1" x="31"/>
        <item m="1" x="17"/>
        <item m="1" x="50"/>
        <item m="1" x="37"/>
        <item m="1" x="20"/>
        <item m="1" x="6"/>
        <item m="1" x="41"/>
        <item m="1" x="27"/>
        <item m="1" x="10"/>
        <item m="1" x="4"/>
        <item m="1" x="46"/>
        <item m="1" x="39"/>
        <item m="1" x="30"/>
        <item m="1" x="25"/>
        <item m="1" x="16"/>
        <item m="1" x="8"/>
        <item m="1" x="49"/>
        <item m="1" x="45"/>
        <item m="1" x="36"/>
        <item m="1" x="29"/>
        <item m="1" x="19"/>
        <item m="1" x="15"/>
        <item m="1" x="5"/>
        <item m="1" x="48"/>
        <item m="1" x="40"/>
        <item m="1" x="35"/>
        <item m="1" x="26"/>
        <item m="1" x="18"/>
        <item m="1" x="9"/>
        <item m="1" x="3"/>
        <item x="0"/>
        <item t="default"/>
      </items>
    </pivotField>
    <pivotField showAll="0"/>
    <pivotField showAll="0"/>
    <pivotField showAll="0"/>
    <pivotField numFmtId="44" showAll="0"/>
    <pivotField numFmtId="44"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 defaultSubtotal="0"/>
  </pivotFields>
  <rowFields count="2">
    <field x="13"/>
    <field x="15"/>
  </rowFields>
  <rowItems count="3">
    <i>
      <x v="1"/>
    </i>
    <i r="1">
      <x v="52"/>
    </i>
    <i t="grand">
      <x/>
    </i>
  </rowItems>
  <colItems count="1">
    <i/>
  </colItems>
  <pageFields count="1">
    <pageField fld="0" hier="-1"/>
  </pageFields>
  <dataFields count="1">
    <dataField name="Average of Amount" fld="2" subtotal="average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rowGrandTotals="0" colGrandTotals="0" itemPrintTitles="1" createdVersion="3" indent="0" outline="1" outlineData="1" multipleFieldFilters="0" chartFormat="1">
  <location ref="A3:C6" firstHeaderRow="1" firstDataRow="2" firstDataCol="1" rowPageCount="1" colPageCount="1"/>
  <pivotFields count="37">
    <pivotField axis="axisPage" showAll="0" defaultSubtotal="0">
      <items count="5">
        <item m="1" x="4"/>
        <item m="1" x="3"/>
        <item m="1" x="2"/>
        <item m="1" x="1"/>
        <item x="0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numFmtId="22" showAll="0"/>
    <pivotField numFmtId="22" showAll="0"/>
    <pivotField showAll="0" defaultSubtotal="0"/>
    <pivotField showAll="0"/>
    <pivotField showAll="0"/>
    <pivotField axis="axisRow" showAll="0" defaultSubtotal="0">
      <items count="2">
        <item m="1" x="1"/>
        <item x="0"/>
      </items>
    </pivotField>
    <pivotField showAll="0"/>
    <pivotField axis="axisRow" showAll="0">
      <items count="54">
        <item m="1" x="24"/>
        <item m="1" x="2"/>
        <item m="1" x="34"/>
        <item m="1" x="23"/>
        <item m="1" x="14"/>
        <item m="1" x="1"/>
        <item m="1" x="44"/>
        <item m="1" x="13"/>
        <item m="1" x="33"/>
        <item m="1" x="52"/>
        <item m="1" x="22"/>
        <item m="1" x="43"/>
        <item m="1" x="12"/>
        <item m="1" x="32"/>
        <item m="1" x="51"/>
        <item m="1" x="38"/>
        <item m="1" x="21"/>
        <item m="1" x="7"/>
        <item m="1" x="42"/>
        <item m="1" x="28"/>
        <item m="1" x="11"/>
        <item m="1" x="47"/>
        <item m="1" x="31"/>
        <item m="1" x="17"/>
        <item m="1" x="50"/>
        <item m="1" x="37"/>
        <item m="1" x="20"/>
        <item m="1" x="6"/>
        <item m="1" x="41"/>
        <item m="1" x="27"/>
        <item m="1" x="10"/>
        <item m="1" x="4"/>
        <item m="1" x="46"/>
        <item m="1" x="39"/>
        <item m="1" x="30"/>
        <item m="1" x="25"/>
        <item m="1" x="16"/>
        <item m="1" x="8"/>
        <item m="1" x="49"/>
        <item m="1" x="45"/>
        <item m="1" x="36"/>
        <item m="1" x="29"/>
        <item m="1" x="19"/>
        <item m="1" x="15"/>
        <item m="1" x="5"/>
        <item m="1" x="48"/>
        <item m="1" x="40"/>
        <item m="1" x="35"/>
        <item m="1" x="26"/>
        <item m="1" x="18"/>
        <item m="1" x="9"/>
        <item m="1" x="3"/>
        <item x="0"/>
        <item t="default"/>
      </items>
    </pivotField>
    <pivotField showAll="0"/>
    <pivotField showAll="0"/>
    <pivotField showAll="0"/>
    <pivotField numFmtId="44" showAll="0"/>
    <pivotField numFmtId="44" showAll="0"/>
    <pivotField showAll="0"/>
    <pivotField numFmtId="164"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 defaultSubtotal="0"/>
  </pivotFields>
  <rowFields count="2">
    <field x="13"/>
    <field x="15"/>
  </rowFields>
  <rowItems count="2">
    <i>
      <x v="1"/>
    </i>
    <i r="1">
      <x v="52"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Sum of Profit/Loss" fld="6" baseField="0" baseItem="0" numFmtId="170"/>
    <dataField name="Sum of Profit/Loss in pips" fld="7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rowGrandTotals="0" colGrandTotals="0" itemPrintTitles="1" createdVersion="3" indent="0" outline="1" outlineData="1" multipleFieldFilters="0">
  <location ref="A3:B4" firstHeaderRow="1" firstDataRow="1" firstDataCol="1" rowPageCount="1" colPageCount="1"/>
  <pivotFields count="37">
    <pivotField axis="axisPage" showAll="0" defaultSubtotal="0">
      <items count="5">
        <item m="1" x="4"/>
        <item m="1" x="3"/>
        <item m="1" x="2"/>
        <item m="1" x="1"/>
        <item x="0"/>
      </items>
    </pivotField>
    <pivotField showAll="0"/>
    <pivotField showAll="0"/>
    <pivotField showAll="0"/>
    <pivotField showAll="0"/>
    <pivotField showAll="0"/>
    <pivotField showAll="0"/>
    <pivotField dataField="1" showAll="0"/>
    <pivotField numFmtId="22" showAll="0"/>
    <pivotField numFmtId="22"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numFmtId="44" showAll="0"/>
    <pivotField numFmtId="44" showAll="0"/>
    <pivotField showAll="0"/>
    <pivotField numFmtId="164" showAll="0"/>
    <pivotField axis="axisRow" numFmtId="164" showAll="0" sortType="ascending">
      <items count="134">
        <item m="1" x="1"/>
        <item m="1" x="35"/>
        <item m="1" x="62"/>
        <item m="1" x="3"/>
        <item m="1" x="86"/>
        <item m="1" x="61"/>
        <item m="1" x="32"/>
        <item m="1" x="2"/>
        <item m="1" x="110"/>
        <item m="1" x="31"/>
        <item m="1" x="85"/>
        <item m="1" x="132"/>
        <item m="1" x="60"/>
        <item m="1" x="109"/>
        <item m="1" x="30"/>
        <item m="1" x="84"/>
        <item m="1" x="131"/>
        <item m="1" x="97"/>
        <item m="1" x="59"/>
        <item m="1" x="16"/>
        <item m="1" x="108"/>
        <item m="1" x="72"/>
        <item m="1" x="28"/>
        <item m="1" x="119"/>
        <item m="1" x="82"/>
        <item m="1" x="46"/>
        <item m="1" x="129"/>
        <item m="1" x="96"/>
        <item m="1" x="58"/>
        <item m="1" x="15"/>
        <item m="1" x="107"/>
        <item m="1" x="71"/>
        <item m="1" x="27"/>
        <item m="1" x="118"/>
        <item m="1" x="44"/>
        <item m="1" x="23"/>
        <item m="1" x="128"/>
        <item m="1" x="113"/>
        <item m="1" x="57"/>
        <item m="1" x="38"/>
        <item m="1" x="14"/>
        <item m="1" x="123"/>
        <item m="1" x="106"/>
        <item m="1" x="89"/>
        <item m="1" x="70"/>
        <item m="1" x="52"/>
        <item m="1" x="26"/>
        <item m="1" x="8"/>
        <item m="1" x="117"/>
        <item m="1" x="103"/>
        <item m="1" x="43"/>
        <item m="1" x="21"/>
        <item m="1" x="127"/>
        <item m="1" x="112"/>
        <item m="1" x="76"/>
        <item m="1" x="56"/>
        <item m="1" x="49"/>
        <item m="1" x="37"/>
        <item m="1" x="25"/>
        <item m="1" x="13"/>
        <item m="1" x="5"/>
        <item m="1" x="122"/>
        <item m="1" x="114"/>
        <item m="1" x="101"/>
        <item m="1" x="88"/>
        <item m="1" x="79"/>
        <item m="1" x="64"/>
        <item m="1" x="42"/>
        <item m="1" x="111"/>
        <item m="1" x="92"/>
        <item m="1" x="81"/>
        <item m="1" x="34"/>
        <item m="1" x="11"/>
        <item m="1" x="120"/>
        <item m="1" x="93"/>
        <item m="1" x="36"/>
        <item m="1" x="12"/>
        <item m="1" x="121"/>
        <item m="1" x="105"/>
        <item m="1" x="99"/>
        <item m="1" x="87"/>
        <item m="1" x="78"/>
        <item m="1" x="63"/>
        <item m="1" x="51"/>
        <item m="1" x="41"/>
        <item m="1" x="19"/>
        <item m="1" x="7"/>
        <item m="1" x="125"/>
        <item m="1" x="116"/>
        <item m="1" x="91"/>
        <item m="1" x="54"/>
        <item m="1" x="40"/>
        <item m="1" x="33"/>
        <item m="1" x="6"/>
        <item m="1" x="124"/>
        <item m="1" x="115"/>
        <item m="1" x="102"/>
        <item m="1" x="75"/>
        <item m="1" x="48"/>
        <item m="1" x="29"/>
        <item m="1" x="20"/>
        <item m="1" x="9"/>
        <item m="1" x="4"/>
        <item m="1" x="126"/>
        <item m="1" x="98"/>
        <item m="1" x="83"/>
        <item m="1" x="77"/>
        <item m="1" x="24"/>
        <item m="1" x="18"/>
        <item m="1" x="130"/>
        <item m="1" x="104"/>
        <item m="1" x="73"/>
        <item m="1" x="39"/>
        <item m="1" x="10"/>
        <item m="1" x="65"/>
        <item m="1" x="74"/>
        <item m="1" x="67"/>
        <item m="1" x="66"/>
        <item m="1" x="55"/>
        <item m="1" x="53"/>
        <item m="1" x="45"/>
        <item m="1" x="17"/>
        <item m="1" x="100"/>
        <item m="1" x="90"/>
        <item m="1" x="69"/>
        <item m="1" x="50"/>
        <item m="1" x="47"/>
        <item m="1" x="68"/>
        <item m="1" x="22"/>
        <item m="1" x="94"/>
        <item m="1" x="80"/>
        <item m="1" x="95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 defaultSubtotal="0"/>
  </pivotFields>
  <rowFields count="1">
    <field x="23"/>
  </rowFields>
  <rowItems count="1">
    <i>
      <x v="132"/>
    </i>
  </rowItems>
  <colItems count="1">
    <i/>
  </colItems>
  <pageFields count="1">
    <pageField fld="0" hier="-1"/>
  </pageFields>
  <dataFields count="1">
    <dataField name="Sum of Profit/Loss in pips" fld="7" baseField="0" baseItem="0"/>
  </dataFields>
  <formats count="4">
    <format dxfId="6">
      <pivotArea field="23" type="button" dataOnly="0" labelOnly="1" outline="0" axis="axisRow" fieldPosition="0"/>
    </format>
    <format dxfId="5">
      <pivotArea dataOnly="0" labelOnly="1" fieldPosition="0">
        <references count="1">
          <reference field="23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">
      <pivotArea dataOnly="0" labelOnly="1" fieldPosition="0">
        <references count="1">
          <reference field="23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3">
      <pivotArea dataOnly="0" labelOnly="1" fieldPosition="0">
        <references count="1">
          <reference field="23" count="32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fieldListSortAscending="1" customListSort="0">
  <location ref="A3:C6" firstHeaderRow="1" firstDataRow="2" firstDataCol="1" rowPageCount="1" colPageCount="1"/>
  <pivotFields count="37">
    <pivotField axis="axisPage" showAll="0" defaultSubtotal="0">
      <items count="5">
        <item m="1" x="4"/>
        <item m="1" x="3"/>
        <item m="1" x="2"/>
        <item m="1" x="1"/>
        <item x="0"/>
      </items>
    </pivotField>
    <pivotField showAll="0"/>
    <pivotField showAll="0"/>
    <pivotField showAll="0"/>
    <pivotField showAll="0"/>
    <pivotField showAll="0"/>
    <pivotField showAll="0"/>
    <pivotField dataField="1" showAll="0"/>
    <pivotField numFmtId="22" showAll="0"/>
    <pivotField numFmtId="22" showAll="0"/>
    <pivotField showAll="0" defaultSubtotal="0"/>
    <pivotField axis="axisCol" showAll="0">
      <items count="8">
        <item m="1" x="1"/>
        <item m="1" x="2"/>
        <item m="1" x="5"/>
        <item m="1" x="3"/>
        <item m="1" x="4"/>
        <item m="1" x="6"/>
        <item x="0"/>
        <item t="default"/>
      </items>
    </pivotField>
    <pivotField showAll="0"/>
    <pivotField showAll="0"/>
    <pivotField showAll="0"/>
    <pivotField showAll="0"/>
    <pivotField axis="axisRow" showAll="0" sortType="ascending">
      <items count="25">
        <item x="0"/>
        <item m="1" x="15"/>
        <item m="1" x="5"/>
        <item m="1" x="17"/>
        <item m="1" x="22"/>
        <item m="1" x="2"/>
        <item m="1" x="6"/>
        <item m="1" x="11"/>
        <item m="1" x="18"/>
        <item m="1" x="19"/>
        <item m="1" x="20"/>
        <item m="1" x="21"/>
        <item m="1" x="23"/>
        <item m="1" x="1"/>
        <item m="1" x="3"/>
        <item m="1" x="4"/>
        <item m="1" x="7"/>
        <item m="1" x="8"/>
        <item m="1" x="9"/>
        <item m="1" x="10"/>
        <item m="1" x="12"/>
        <item m="1" x="13"/>
        <item m="1" x="14"/>
        <item m="1" x="16"/>
        <item t="default"/>
      </items>
    </pivotField>
    <pivotField showAll="0"/>
    <pivotField showAll="0"/>
    <pivotField numFmtId="44" showAll="0"/>
    <pivotField numFmtId="44" showAll="0"/>
    <pivotField showAll="0"/>
    <pivotField numFmtId="164"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 defaultSubtotal="0"/>
  </pivotFields>
  <rowFields count="1">
    <field x="16"/>
  </rowFields>
  <rowItems count="2">
    <i>
      <x/>
    </i>
    <i t="grand">
      <x/>
    </i>
  </rowItems>
  <colFields count="1">
    <field x="11"/>
  </colFields>
  <colItems count="2">
    <i>
      <x v="6"/>
    </i>
    <i t="grand">
      <x/>
    </i>
  </colItems>
  <pageFields count="1">
    <pageField fld="0" hier="-1"/>
  </pageFields>
  <dataFields count="1">
    <dataField name="Sum of Profit/Loss in pips" fld="7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32"/>
  <sheetViews>
    <sheetView tabSelected="1" workbookViewId="0"/>
  </sheetViews>
  <sheetFormatPr defaultRowHeight="15"/>
  <cols>
    <col min="1" max="1" width="19.42578125" style="37" bestFit="1" customWidth="1"/>
    <col min="2" max="2" width="14.28515625" style="37" bestFit="1" customWidth="1"/>
    <col min="3" max="3" width="9.42578125" style="37" bestFit="1" customWidth="1"/>
    <col min="4" max="4" width="16.5703125" style="37" bestFit="1" customWidth="1"/>
    <col min="5" max="5" width="13.42578125" style="37" bestFit="1" customWidth="1"/>
    <col min="6" max="6" width="11.5703125" style="37" bestFit="1" customWidth="1"/>
    <col min="7" max="8" width="9.140625" style="37"/>
    <col min="9" max="9" width="11.5703125" style="37" bestFit="1" customWidth="1"/>
    <col min="10" max="16384" width="9.140625" style="37"/>
  </cols>
  <sheetData>
    <row r="1" spans="1:5" ht="72">
      <c r="A1" s="36" t="s">
        <v>29</v>
      </c>
      <c r="B1" s="36" t="s">
        <v>30</v>
      </c>
      <c r="C1" s="68" t="s">
        <v>31</v>
      </c>
      <c r="D1" s="36" t="s">
        <v>32</v>
      </c>
      <c r="E1" s="36" t="s">
        <v>33</v>
      </c>
    </row>
    <row r="2" spans="1:5">
      <c r="A2" s="37" t="s">
        <v>34</v>
      </c>
      <c r="B2" s="38">
        <f>COUNTIF('Trade Data'!G:G,"&gt;0")</f>
        <v>0</v>
      </c>
      <c r="C2" s="69" t="e">
        <f>B2/SUM($B$2:$B$3)</f>
        <v>#DIV/0!</v>
      </c>
      <c r="D2" s="39" t="e">
        <f>SUMIF('Trade Data'!$H:$H,"&gt;0",'Trade Data'!$H:$H)/$B2</f>
        <v>#DIV/0!</v>
      </c>
      <c r="E2" s="40" t="e">
        <f>SUMIF('Trade Data'!$G:$G,"&gt;0",'Trade Data'!$G:$G)/$B2</f>
        <v>#DIV/0!</v>
      </c>
    </row>
    <row r="3" spans="1:5">
      <c r="A3" s="37" t="s">
        <v>35</v>
      </c>
      <c r="B3" s="38">
        <f>COUNTIF('Trade Data'!G:G,"&lt;0")</f>
        <v>0</v>
      </c>
      <c r="C3" s="69" t="e">
        <f>B3/SUM($B$2:$B$3)</f>
        <v>#DIV/0!</v>
      </c>
      <c r="D3" s="39" t="e">
        <f>SUMIF('Trade Data'!$H:$H,"&lt;0",'Trade Data'!$H:$H)/$B3</f>
        <v>#DIV/0!</v>
      </c>
      <c r="E3" s="40" t="e">
        <f>SUMIF('Trade Data'!$G:$G,"&lt;0",'Trade Data'!$G:$G)/$B3</f>
        <v>#DIV/0!</v>
      </c>
    </row>
    <row r="4" spans="1:5">
      <c r="A4" s="37" t="s">
        <v>36</v>
      </c>
      <c r="B4" s="41">
        <f>SUM(B2:B3)</f>
        <v>0</v>
      </c>
      <c r="E4" s="40" t="e">
        <f>SUM('Trade Data'!G:G)/B4</f>
        <v>#DIV/0!</v>
      </c>
    </row>
    <row r="5" spans="1:5">
      <c r="A5" s="37" t="s">
        <v>37</v>
      </c>
      <c r="B5" s="42" t="e">
        <f>SUMIF('Trade Data'!$G:$G,"&gt;0")/-SUMIF('Trade Data'!$G:$G,"&lt;0")</f>
        <v>#DIV/0!</v>
      </c>
    </row>
    <row r="6" spans="1:5">
      <c r="B6" s="43"/>
    </row>
    <row r="7" spans="1:5">
      <c r="A7" s="37" t="s">
        <v>38</v>
      </c>
      <c r="B7" s="44">
        <f>MIN('Trade Data'!U:U)</f>
        <v>10000</v>
      </c>
      <c r="C7" s="45">
        <f>(B7/B19)-1</f>
        <v>0</v>
      </c>
    </row>
    <row r="8" spans="1:5">
      <c r="A8" s="37" t="s">
        <v>39</v>
      </c>
      <c r="B8" s="44">
        <f>MAX('Trade Data'!U:U)</f>
        <v>10000</v>
      </c>
      <c r="C8" s="45"/>
    </row>
    <row r="9" spans="1:5">
      <c r="A9" s="66" t="s">
        <v>40</v>
      </c>
      <c r="B9" s="67">
        <f>$B$19+SUM('Trade Data'!G:G)-SUM('Trade Data'!T:T)</f>
        <v>10000</v>
      </c>
      <c r="D9" s="40"/>
      <c r="E9" s="48"/>
    </row>
    <row r="10" spans="1:5">
      <c r="A10" s="46"/>
      <c r="B10" s="47"/>
      <c r="D10" s="40"/>
      <c r="E10" s="48"/>
    </row>
    <row r="11" spans="1:5">
      <c r="A11" s="37" t="s">
        <v>41</v>
      </c>
      <c r="B11" s="49">
        <f>MIN('Trade Data'!W:W)</f>
        <v>0</v>
      </c>
      <c r="D11" s="40"/>
      <c r="E11" s="48"/>
    </row>
    <row r="12" spans="1:5">
      <c r="A12" s="37" t="s">
        <v>42</v>
      </c>
      <c r="B12" s="50">
        <f>MIN('Trade Data'!V:V)</f>
        <v>0</v>
      </c>
      <c r="D12" s="40"/>
      <c r="E12" s="48"/>
    </row>
    <row r="13" spans="1:5">
      <c r="A13" s="37" t="s">
        <v>43</v>
      </c>
      <c r="B13" s="49">
        <f>MAX('Trade Data'!W:W)</f>
        <v>1</v>
      </c>
    </row>
    <row r="14" spans="1:5">
      <c r="A14" s="37" t="s">
        <v>44</v>
      </c>
      <c r="B14" s="50">
        <f>MAX('Trade Data'!V:V)</f>
        <v>0</v>
      </c>
    </row>
    <row r="15" spans="1:5">
      <c r="B15" s="50"/>
    </row>
    <row r="16" spans="1:5">
      <c r="A16" s="37" t="s">
        <v>45</v>
      </c>
      <c r="B16" s="51" t="e">
        <f>AVERAGE('Trade Data'!X:X)</f>
        <v>#DIV/0!</v>
      </c>
      <c r="C16" s="37" t="s">
        <v>46</v>
      </c>
      <c r="D16" s="52" t="s">
        <v>82</v>
      </c>
    </row>
    <row r="17" spans="1:9" ht="15.75" thickBot="1">
      <c r="A17" s="70" t="s">
        <v>47</v>
      </c>
      <c r="B17" s="35">
        <f>SUM('Trade Data'!H:H)</f>
        <v>0</v>
      </c>
      <c r="C17" s="71" t="e">
        <f>B17/B4</f>
        <v>#DIV/0!</v>
      </c>
      <c r="D17" s="24" t="e">
        <f>B17/(INDEX('Trade Data'!J:J,MATCH(9.99999999999999E+307,'Trade Data'!J:J))-'Trade Data'!I2)</f>
        <v>#N/A</v>
      </c>
    </row>
    <row r="18" spans="1:9">
      <c r="B18" s="50"/>
      <c r="C18" s="50"/>
      <c r="D18" s="50"/>
      <c r="E18" s="50"/>
      <c r="G18" s="53"/>
      <c r="H18" s="54" t="s">
        <v>83</v>
      </c>
      <c r="I18" s="55" t="s">
        <v>84</v>
      </c>
    </row>
    <row r="19" spans="1:9">
      <c r="A19" s="37" t="s">
        <v>48</v>
      </c>
      <c r="B19" s="82">
        <v>10000</v>
      </c>
      <c r="C19" s="81" t="s">
        <v>97</v>
      </c>
      <c r="D19" s="50"/>
      <c r="E19" s="50"/>
      <c r="G19" s="56" t="s">
        <v>71</v>
      </c>
      <c r="H19" s="57">
        <f>MAX('win-loss per week'!B:B)</f>
        <v>0</v>
      </c>
      <c r="I19" s="58">
        <f>MAX('Weekly performance'!B:B)</f>
        <v>0</v>
      </c>
    </row>
    <row r="20" spans="1:9">
      <c r="A20" s="37" t="s">
        <v>49</v>
      </c>
      <c r="B20" s="50">
        <f>SUM('Trade Data'!T:T)</f>
        <v>0</v>
      </c>
      <c r="C20" s="50"/>
      <c r="D20" s="50"/>
      <c r="E20" s="50"/>
      <c r="G20" s="56" t="s">
        <v>73</v>
      </c>
      <c r="H20" s="57">
        <f>MIN('win-loss per week'!B:B)</f>
        <v>0</v>
      </c>
      <c r="I20" s="58"/>
    </row>
    <row r="21" spans="1:9">
      <c r="A21" s="37" t="s">
        <v>50</v>
      </c>
      <c r="B21" s="59">
        <v>10</v>
      </c>
      <c r="C21" s="59"/>
      <c r="D21" s="59"/>
      <c r="E21" s="59"/>
      <c r="G21" s="56" t="s">
        <v>72</v>
      </c>
      <c r="H21" s="57">
        <f>MAX('win-loss per week'!C:C)</f>
        <v>0</v>
      </c>
      <c r="I21" s="58">
        <f>MIN('Weekly performance'!B:B)</f>
        <v>0</v>
      </c>
    </row>
    <row r="22" spans="1:9">
      <c r="B22" s="50"/>
      <c r="C22" s="50"/>
      <c r="D22" s="50"/>
      <c r="E22" s="50"/>
      <c r="G22" s="56" t="s">
        <v>74</v>
      </c>
      <c r="H22" s="57">
        <f>MIN('win-loss per week'!C:C)</f>
        <v>0</v>
      </c>
      <c r="I22" s="60"/>
    </row>
    <row r="23" spans="1:9">
      <c r="A23" s="37" t="s">
        <v>51</v>
      </c>
      <c r="B23" s="61" t="e">
        <f>AVERAGE('Trade Data'!C:C)</f>
        <v>#DIV/0!</v>
      </c>
      <c r="C23" s="52"/>
      <c r="D23" s="52"/>
      <c r="E23" s="52"/>
      <c r="G23" s="56"/>
      <c r="H23" s="57"/>
      <c r="I23" s="60"/>
    </row>
    <row r="24" spans="1:9">
      <c r="A24" s="37" t="s">
        <v>52</v>
      </c>
      <c r="B24" s="52">
        <f>MIN('Trade Data'!C:C)</f>
        <v>0</v>
      </c>
      <c r="C24" s="61"/>
      <c r="D24" s="61"/>
      <c r="E24" s="61"/>
      <c r="G24" s="56" t="s">
        <v>80</v>
      </c>
      <c r="H24" s="57">
        <f>COUNTIF('Weekly performance'!B:B,"&lt;0")</f>
        <v>0</v>
      </c>
      <c r="I24" s="62" t="e">
        <f>H24/SUM($H$24:$H$25)</f>
        <v>#DIV/0!</v>
      </c>
    </row>
    <row r="25" spans="1:9">
      <c r="B25" s="52"/>
      <c r="C25" s="52"/>
      <c r="D25" s="52"/>
      <c r="E25" s="52"/>
      <c r="G25" s="56" t="s">
        <v>81</v>
      </c>
      <c r="H25" s="57">
        <f>COUNTIF('Weekly performance'!B:B,"&gt;0")</f>
        <v>0</v>
      </c>
      <c r="I25" s="62" t="e">
        <f>H25/SUM($H$24:$H$25)</f>
        <v>#DIV/0!</v>
      </c>
    </row>
    <row r="26" spans="1:9" ht="15.75" thickBot="1">
      <c r="A26" s="37" t="s">
        <v>53</v>
      </c>
      <c r="B26" s="51" t="e">
        <f>AVERAGE('Trade Data'!X:X)</f>
        <v>#DIV/0!</v>
      </c>
      <c r="C26" s="52"/>
      <c r="D26" s="52"/>
      <c r="E26" s="52"/>
      <c r="G26" s="63"/>
      <c r="H26" s="64"/>
      <c r="I26" s="65"/>
    </row>
    <row r="27" spans="1:9">
      <c r="A27" s="37" t="s">
        <v>54</v>
      </c>
      <c r="B27" s="51">
        <f>MIN('Trade Data'!Y:Y)</f>
        <v>0</v>
      </c>
    </row>
    <row r="28" spans="1:9">
      <c r="A28" s="37" t="s">
        <v>55</v>
      </c>
      <c r="B28" s="51" t="e">
        <f>AVERAGEIF('Trade Data'!H:H,"&gt;0",'Trade Data'!X:X)</f>
        <v>#DIV/0!</v>
      </c>
    </row>
    <row r="29" spans="1:9">
      <c r="A29" s="37" t="s">
        <v>56</v>
      </c>
      <c r="B29" s="51">
        <f>MAX('Trade Data'!Y:Y)</f>
        <v>0</v>
      </c>
      <c r="D29" s="37" t="s">
        <v>95</v>
      </c>
      <c r="E29" s="37" t="str">
        <f>SUM(Duration!E:E)&amp;" hours"</f>
        <v>0 hours</v>
      </c>
    </row>
    <row r="30" spans="1:9">
      <c r="A30" s="37" t="s">
        <v>57</v>
      </c>
      <c r="B30" s="51">
        <f>MIN('Trade Data'!Z:Z)</f>
        <v>0</v>
      </c>
    </row>
    <row r="31" spans="1:9">
      <c r="A31" s="37" t="s">
        <v>58</v>
      </c>
      <c r="B31" s="51" t="e">
        <f>AVERAGEIF('Trade Data'!H:H,"&lt;0",'Trade Data'!X:X)</f>
        <v>#DIV/0!</v>
      </c>
    </row>
    <row r="32" spans="1:9">
      <c r="A32" s="37" t="s">
        <v>59</v>
      </c>
      <c r="B32" s="51">
        <f>MAX('Trade Data'!Z:Z)</f>
        <v>0</v>
      </c>
    </row>
  </sheetData>
  <sheetProtection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/>
  <dimension ref="A1:AX608"/>
  <sheetViews>
    <sheetView zoomScale="70" zoomScaleNormal="70" workbookViewId="0">
      <pane ySplit="1" topLeftCell="A2" activePane="bottomLeft" state="frozen"/>
      <selection pane="bottomLeft" activeCell="A2" sqref="A2"/>
    </sheetView>
  </sheetViews>
  <sheetFormatPr defaultRowHeight="18.75" customHeight="1"/>
  <cols>
    <col min="2" max="2" width="34.42578125" style="78" customWidth="1"/>
    <col min="3" max="3" width="10.5703125" style="78" bestFit="1" customWidth="1"/>
    <col min="4" max="4" width="9.7109375" style="78" bestFit="1" customWidth="1"/>
    <col min="5" max="6" width="11.7109375" style="78" bestFit="1" customWidth="1"/>
    <col min="7" max="7" width="12.85546875" style="79" bestFit="1" customWidth="1"/>
    <col min="8" max="8" width="17.85546875" style="78" bestFit="1" customWidth="1"/>
    <col min="9" max="10" width="17.7109375" style="78" bestFit="1" customWidth="1"/>
    <col min="11" max="11" width="5.28515625" style="78" bestFit="1" customWidth="1"/>
    <col min="12" max="13" width="12.5703125" bestFit="1" customWidth="1"/>
    <col min="14" max="14" width="6.28515625" bestFit="1" customWidth="1"/>
    <col min="15" max="18" width="5.28515625" bestFit="1" customWidth="1"/>
    <col min="19" max="19" width="11.5703125" bestFit="1" customWidth="1"/>
    <col min="20" max="20" width="14.42578125" style="13" bestFit="1" customWidth="1"/>
    <col min="21" max="21" width="20.28515625" bestFit="1" customWidth="1"/>
    <col min="22" max="22" width="16.42578125" bestFit="1" customWidth="1"/>
    <col min="23" max="23" width="5.28515625" bestFit="1" customWidth="1"/>
    <col min="24" max="25" width="10.7109375" bestFit="1" customWidth="1"/>
    <col min="26" max="26" width="12.42578125" bestFit="1" customWidth="1"/>
    <col min="27" max="27" width="13.5703125" bestFit="1" customWidth="1"/>
    <col min="28" max="29" width="6.85546875" bestFit="1" customWidth="1"/>
    <col min="30" max="30" width="5.28515625" bestFit="1" customWidth="1"/>
    <col min="31" max="31" width="6.85546875" bestFit="1" customWidth="1"/>
    <col min="32" max="32" width="8.7109375" bestFit="1" customWidth="1"/>
    <col min="33" max="33" width="8.85546875" bestFit="1" customWidth="1"/>
    <col min="34" max="36" width="5.28515625" bestFit="1" customWidth="1"/>
    <col min="37" max="37" width="7.7109375" bestFit="1" customWidth="1"/>
    <col min="38" max="38" width="21.5703125" bestFit="1" customWidth="1"/>
    <col min="39" max="39" width="20.28515625" bestFit="1" customWidth="1"/>
    <col min="40" max="40" width="9.7109375" bestFit="1" customWidth="1"/>
    <col min="41" max="41" width="16.85546875" bestFit="1" customWidth="1"/>
    <col min="42" max="42" width="14.28515625" bestFit="1" customWidth="1"/>
    <col min="43" max="43" width="13.140625" bestFit="1" customWidth="1"/>
    <col min="45" max="45" width="126.42578125" bestFit="1" customWidth="1"/>
    <col min="46" max="46" width="16.85546875" bestFit="1" customWidth="1"/>
  </cols>
  <sheetData>
    <row r="1" spans="1:50" ht="114" customHeight="1" thickBot="1">
      <c r="A1" t="s">
        <v>88</v>
      </c>
      <c r="B1" s="72" t="s">
        <v>0</v>
      </c>
      <c r="C1" s="72" t="s">
        <v>1</v>
      </c>
      <c r="D1" s="72" t="s">
        <v>2</v>
      </c>
      <c r="E1" s="72" t="s">
        <v>3</v>
      </c>
      <c r="F1" s="72" t="s">
        <v>4</v>
      </c>
      <c r="G1" s="72" t="s">
        <v>5</v>
      </c>
      <c r="H1" s="72" t="s">
        <v>6</v>
      </c>
      <c r="I1" s="72" t="s">
        <v>7</v>
      </c>
      <c r="J1" s="72" t="s">
        <v>8</v>
      </c>
      <c r="K1" s="72" t="s">
        <v>87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3" t="s">
        <v>60</v>
      </c>
      <c r="U1" s="2" t="s">
        <v>17</v>
      </c>
      <c r="V1" s="3" t="s">
        <v>18</v>
      </c>
      <c r="W1" s="3" t="s">
        <v>19</v>
      </c>
      <c r="X1" s="4" t="s">
        <v>20</v>
      </c>
      <c r="Y1" s="4" t="s">
        <v>21</v>
      </c>
      <c r="Z1" s="3" t="s">
        <v>22</v>
      </c>
      <c r="AA1" s="4" t="s">
        <v>23</v>
      </c>
      <c r="AB1" s="3" t="s">
        <v>24</v>
      </c>
      <c r="AC1" s="3" t="s">
        <v>61</v>
      </c>
      <c r="AD1" s="3" t="s">
        <v>63</v>
      </c>
      <c r="AE1" s="3" t="s">
        <v>25</v>
      </c>
      <c r="AF1" s="5" t="s">
        <v>26</v>
      </c>
      <c r="AG1" s="3" t="s">
        <v>27</v>
      </c>
      <c r="AH1" s="3" t="s">
        <v>28</v>
      </c>
      <c r="AI1" s="3" t="s">
        <v>67</v>
      </c>
      <c r="AJ1" s="3" t="s">
        <v>68</v>
      </c>
      <c r="AK1" s="3" t="s">
        <v>89</v>
      </c>
    </row>
    <row r="2" spans="1:50" ht="20.25" customHeight="1" thickBot="1">
      <c r="A2" t="str">
        <f>LEFT(B2,4)</f>
        <v/>
      </c>
      <c r="B2" s="73"/>
      <c r="C2" s="73"/>
      <c r="D2" s="73"/>
      <c r="E2" s="73"/>
      <c r="F2" s="73"/>
      <c r="G2" s="73"/>
      <c r="H2" s="73"/>
      <c r="I2" s="74"/>
      <c r="J2" s="74"/>
      <c r="K2" s="73"/>
      <c r="L2" s="6" t="str">
        <f t="shared" ref="L2:M42" si="0">VLOOKUP(WEEKDAY(I2),daymap,2,0)</f>
        <v>Saturday</v>
      </c>
      <c r="M2" s="6" t="str">
        <f t="shared" si="0"/>
        <v>Saturday</v>
      </c>
      <c r="N2" s="6">
        <f>YEAR(I2)</f>
        <v>1900</v>
      </c>
      <c r="O2" s="6">
        <f>MONTH(I2)</f>
        <v>1</v>
      </c>
      <c r="P2" s="6">
        <f t="shared" ref="P2:P42" si="1">WEEKNUM(I2)</f>
        <v>0</v>
      </c>
      <c r="Q2" s="6">
        <f>HOUR(I2)</f>
        <v>0</v>
      </c>
      <c r="R2" s="6">
        <f>MINUTE(I2)</f>
        <v>0</v>
      </c>
      <c r="S2" s="6" t="str">
        <f>YEAR(I2)&amp;"/"&amp;MONTH(I2)&amp;"/"&amp;DAY(I2)</f>
        <v>1900/1/0</v>
      </c>
      <c r="T2" s="7">
        <f t="shared" ref="T2:T65" si="2">2*E2*C2*(IF(AT19&lt;level1,comm1,IF(AT19&lt;level2,comm2,IF(AT19&lt;level3,comm3,IF(AT19&lt;level4,comm4,IF(AT19&lt;level5,comm5,IF(AT19&lt;level6,comm6,IF(AT19&lt;level7,comm7,IF(AT19&lt;level8,comm8,IF(AT19&lt;level9,comm9,0))))))))))</f>
        <v>0</v>
      </c>
      <c r="U2" s="8">
        <f>RESULT!$B$19+$G2-$T2</f>
        <v>10000</v>
      </c>
      <c r="V2" s="7"/>
      <c r="W2" s="9">
        <v>1</v>
      </c>
      <c r="X2" s="9" t="str">
        <f t="shared" ref="X2:X65" si="3">IF(J2="","",ROUNDDOWN(($J2-$I2)*24,0))</f>
        <v/>
      </c>
      <c r="Y2" s="9" t="str">
        <f>IF(J2="","",IF($H2&gt;0,ROUNDDOWN(($J2-$I2)*24,0),""))</f>
        <v/>
      </c>
      <c r="Z2" s="10" t="str">
        <f>IF(J2="","",IF($H2&lt;0,($J2-$I2)*24,""))</f>
        <v/>
      </c>
      <c r="AA2" s="9"/>
      <c r="AB2" s="10"/>
      <c r="AC2" s="10"/>
      <c r="AD2" s="8"/>
      <c r="AE2" s="10"/>
      <c r="AF2" s="11"/>
      <c r="AG2" s="12" t="str">
        <f>IF(ISERROR(SUMIF($G$1:$G2,"&gt;0")/-SUMIF($G$1:$G2,"&lt;0"))=FALSE,SUMIF($G$1:$G2,"&gt;0")/-SUMIF($G$1:$G2,"&lt;0"),"")</f>
        <v/>
      </c>
      <c r="AH2" s="12"/>
      <c r="AI2" s="21" t="str">
        <f>IF(SIGN($G2)=1,1,"")</f>
        <v/>
      </c>
      <c r="AJ2" s="21" t="str">
        <f>IF(SIGN($G2)=-1,1,"")</f>
        <v/>
      </c>
      <c r="AK2" s="21" t="e">
        <f>G2/H2</f>
        <v>#DIV/0!</v>
      </c>
      <c r="AS2" s="27"/>
    </row>
    <row r="3" spans="1:50" ht="18.75" customHeight="1" thickBot="1">
      <c r="A3" t="str">
        <f t="shared" ref="A3:A66" si="4">LEFT(B3,4)</f>
        <v/>
      </c>
      <c r="B3" s="73"/>
      <c r="C3" s="73"/>
      <c r="D3" s="73"/>
      <c r="E3" s="73"/>
      <c r="F3" s="73"/>
      <c r="G3" s="73"/>
      <c r="H3" s="73"/>
      <c r="I3" s="74"/>
      <c r="J3" s="74"/>
      <c r="K3" s="73"/>
      <c r="L3" s="6" t="str">
        <f t="shared" si="0"/>
        <v>Saturday</v>
      </c>
      <c r="M3" s="6" t="str">
        <f t="shared" si="0"/>
        <v>Saturday</v>
      </c>
      <c r="N3" s="6">
        <f t="shared" ref="N3:N42" si="5">YEAR(I3)</f>
        <v>1900</v>
      </c>
      <c r="O3" s="6">
        <f t="shared" ref="O3:O42" si="6">MONTH(I3)</f>
        <v>1</v>
      </c>
      <c r="P3" s="6">
        <f t="shared" si="1"/>
        <v>0</v>
      </c>
      <c r="Q3" s="6">
        <f t="shared" ref="Q3:Q42" si="7">HOUR(I3)</f>
        <v>0</v>
      </c>
      <c r="R3" s="6">
        <f t="shared" ref="R3:R42" si="8">MINUTE(I3)</f>
        <v>0</v>
      </c>
      <c r="S3" s="6" t="str">
        <f t="shared" ref="S3:S42" si="9">YEAR(I3)&amp;"/"&amp;MONTH(I3)&amp;"/"&amp;DAY(I3)</f>
        <v>1900/1/0</v>
      </c>
      <c r="T3" s="7">
        <f t="shared" si="2"/>
        <v>0</v>
      </c>
      <c r="U3" s="8">
        <f>$U2+$G3-$T3</f>
        <v>10000</v>
      </c>
      <c r="V3" s="7">
        <f t="shared" ref="V3:V66" si="10">IF(ROW()=2,IF(SIGN($G2)&lt;&gt;SIGN($G3),$G3,$G2+$G3),IF(SIGN($G2)&lt;&gt;SIGN($G3),$G3,$G3+$V2))</f>
        <v>0</v>
      </c>
      <c r="W3" s="9">
        <f t="shared" ref="W3:W42" si="11">IF(SIGN(H3)=1,IF(AND(H2&gt;0,H3&gt;0),1+W2,IF(H3&gt;0,1,0)),IF(AND(H2&lt;0,H3&lt;0),W2-1,IF(H3&lt;0,-1,0)))</f>
        <v>0</v>
      </c>
      <c r="X3" s="9" t="str">
        <f t="shared" si="3"/>
        <v/>
      </c>
      <c r="Y3" s="9" t="str">
        <f t="shared" ref="Y3:Y66" si="12">IF(J3="","",IF($H3&gt;0,ROUNDDOWN(($J3-$I3)*24,0),""))</f>
        <v/>
      </c>
      <c r="Z3" s="10" t="str">
        <f t="shared" ref="Z3:Z66" si="13">IF(J3="","",IF($H3&lt;0,($J3-$I3)*24,""))</f>
        <v/>
      </c>
      <c r="AA3" s="9">
        <f>ROUNDDOWN((I3-J2)*24*60,0)</f>
        <v>0</v>
      </c>
      <c r="AB3" s="11" t="e">
        <f>COUNTIF($H$2:$H3,"&gt;0")/(COUNTIF($H$2:$H3,"&lt;0")+COUNTIF($H$2:$H3,"&gt;0"))</f>
        <v>#DIV/0!</v>
      </c>
      <c r="AC3" s="11"/>
      <c r="AD3" s="8"/>
      <c r="AE3" s="11"/>
      <c r="AF3" s="11"/>
      <c r="AG3" s="12" t="str">
        <f>IF(ISERROR(SUMIF($G$1:$G3,"&gt;0")/-SUMIF($G$1:$G3,"&lt;0"))=FALSE,SUMIF($G$1:$G3,"&gt;0")/-SUMIF($G$1:$G3,"&lt;0"),"")</f>
        <v/>
      </c>
      <c r="AH3" s="12"/>
      <c r="AI3" s="21" t="str">
        <f t="shared" ref="AI3:AI66" si="14">IF(SIGN($G3)=1,1,"")</f>
        <v/>
      </c>
      <c r="AJ3" s="21" t="str">
        <f t="shared" ref="AJ3:AJ66" si="15">IF(SIGN($G3)=-1,1,"")</f>
        <v/>
      </c>
      <c r="AK3" s="21" t="e">
        <f t="shared" ref="AK3:AK66" si="16">G3/H3</f>
        <v>#DIV/0!</v>
      </c>
      <c r="AS3" s="28"/>
      <c r="AT3" s="25"/>
    </row>
    <row r="4" spans="1:50" ht="18.75" customHeight="1" thickBot="1">
      <c r="A4" t="str">
        <f t="shared" si="4"/>
        <v/>
      </c>
      <c r="B4" s="73"/>
      <c r="C4" s="73"/>
      <c r="D4" s="73"/>
      <c r="E4" s="73"/>
      <c r="F4" s="73"/>
      <c r="G4" s="73"/>
      <c r="H4" s="73"/>
      <c r="I4" s="74"/>
      <c r="J4" s="74"/>
      <c r="K4" s="73"/>
      <c r="L4" s="6" t="str">
        <f t="shared" si="0"/>
        <v>Saturday</v>
      </c>
      <c r="M4" s="6" t="str">
        <f t="shared" si="0"/>
        <v>Saturday</v>
      </c>
      <c r="N4" s="6">
        <f t="shared" si="5"/>
        <v>1900</v>
      </c>
      <c r="O4" s="6">
        <f t="shared" si="6"/>
        <v>1</v>
      </c>
      <c r="P4" s="6">
        <f t="shared" si="1"/>
        <v>0</v>
      </c>
      <c r="Q4" s="6">
        <f t="shared" si="7"/>
        <v>0</v>
      </c>
      <c r="R4" s="6">
        <f t="shared" si="8"/>
        <v>0</v>
      </c>
      <c r="S4" s="6" t="str">
        <f t="shared" si="9"/>
        <v>1900/1/0</v>
      </c>
      <c r="T4" s="7">
        <f t="shared" si="2"/>
        <v>0</v>
      </c>
      <c r="U4" s="8">
        <f t="shared" ref="U4:U42" si="17">U3+G4-T4</f>
        <v>10000</v>
      </c>
      <c r="V4" s="7">
        <f t="shared" si="10"/>
        <v>0</v>
      </c>
      <c r="W4" s="9">
        <f t="shared" si="11"/>
        <v>0</v>
      </c>
      <c r="X4" s="9" t="str">
        <f t="shared" si="3"/>
        <v/>
      </c>
      <c r="Y4" s="9" t="str">
        <f t="shared" si="12"/>
        <v/>
      </c>
      <c r="Z4" s="10" t="str">
        <f t="shared" si="13"/>
        <v/>
      </c>
      <c r="AA4" s="9">
        <f t="shared" ref="AA4:AA42" si="18">ROUNDDOWN((I4-J3)*24*60,0)</f>
        <v>0</v>
      </c>
      <c r="AB4" s="11" t="e">
        <f>COUNTIF(H$2:H4,"&gt;0")/(COUNTIF(H$2:H4,"&lt;0")+COUNTIF(H$2:H4,"&gt;0"))</f>
        <v>#DIV/0!</v>
      </c>
      <c r="AC4" s="11"/>
      <c r="AD4" s="8"/>
      <c r="AE4" s="11"/>
      <c r="AF4" s="11"/>
      <c r="AG4" s="12" t="str">
        <f>IF(ISERROR(SUMIF($G$1:$G4,"&gt;0")/-SUMIF($G$1:$G4,"&lt;0"))=FALSE,SUMIF($G$1:$G4,"&gt;0")/-SUMIF($G$1:$G4,"&lt;0"),"")</f>
        <v/>
      </c>
      <c r="AH4" s="12"/>
      <c r="AI4" s="21" t="str">
        <f t="shared" si="14"/>
        <v/>
      </c>
      <c r="AJ4" s="21" t="str">
        <f t="shared" si="15"/>
        <v/>
      </c>
      <c r="AK4" s="21" t="e">
        <f t="shared" si="16"/>
        <v>#DIV/0!</v>
      </c>
      <c r="AS4" s="28"/>
      <c r="AT4" s="25"/>
    </row>
    <row r="5" spans="1:50" ht="18.75" customHeight="1" thickBot="1">
      <c r="A5" t="str">
        <f t="shared" si="4"/>
        <v/>
      </c>
      <c r="B5" s="73"/>
      <c r="C5" s="73"/>
      <c r="D5" s="73"/>
      <c r="E5" s="73"/>
      <c r="F5" s="73"/>
      <c r="G5" s="73"/>
      <c r="H5" s="73"/>
      <c r="I5" s="74"/>
      <c r="J5" s="74"/>
      <c r="K5" s="73"/>
      <c r="L5" s="6" t="str">
        <f t="shared" si="0"/>
        <v>Saturday</v>
      </c>
      <c r="M5" s="6" t="str">
        <f t="shared" si="0"/>
        <v>Saturday</v>
      </c>
      <c r="N5" s="6">
        <f t="shared" si="5"/>
        <v>1900</v>
      </c>
      <c r="O5" s="6">
        <f t="shared" si="6"/>
        <v>1</v>
      </c>
      <c r="P5" s="6">
        <f t="shared" si="1"/>
        <v>0</v>
      </c>
      <c r="Q5" s="6">
        <f t="shared" si="7"/>
        <v>0</v>
      </c>
      <c r="R5" s="6">
        <f t="shared" si="8"/>
        <v>0</v>
      </c>
      <c r="S5" s="6" t="str">
        <f t="shared" si="9"/>
        <v>1900/1/0</v>
      </c>
      <c r="T5" s="7">
        <f t="shared" si="2"/>
        <v>0</v>
      </c>
      <c r="U5" s="8">
        <f t="shared" si="17"/>
        <v>10000</v>
      </c>
      <c r="V5" s="7">
        <f t="shared" si="10"/>
        <v>0</v>
      </c>
      <c r="W5" s="9">
        <f t="shared" si="11"/>
        <v>0</v>
      </c>
      <c r="X5" s="9" t="str">
        <f t="shared" si="3"/>
        <v/>
      </c>
      <c r="Y5" s="9" t="str">
        <f t="shared" si="12"/>
        <v/>
      </c>
      <c r="Z5" s="10" t="str">
        <f t="shared" si="13"/>
        <v/>
      </c>
      <c r="AA5" s="9">
        <f t="shared" si="18"/>
        <v>0</v>
      </c>
      <c r="AB5" s="11" t="e">
        <f>COUNTIF(H$2:H5,"&gt;0")/(COUNTIF(H$2:H5,"&lt;0")+COUNTIF(H$2:H5,"&gt;0"))</f>
        <v>#DIV/0!</v>
      </c>
      <c r="AC5" s="11"/>
      <c r="AD5" s="8"/>
      <c r="AE5" s="11"/>
      <c r="AF5" s="11"/>
      <c r="AG5" s="12" t="str">
        <f>IF(ISERROR(SUMIF($G$1:$G5,"&gt;0")/-SUMIF($G$1:$G5,"&lt;0"))=FALSE,SUMIF($G$1:$G5,"&gt;0")/-SUMIF($G$1:$G5,"&lt;0"),"")</f>
        <v/>
      </c>
      <c r="AH5" s="12"/>
      <c r="AI5" s="21" t="str">
        <f t="shared" si="14"/>
        <v/>
      </c>
      <c r="AJ5" s="21" t="str">
        <f t="shared" si="15"/>
        <v/>
      </c>
      <c r="AK5" s="21" t="e">
        <f t="shared" si="16"/>
        <v>#DIV/0!</v>
      </c>
      <c r="AS5" s="28"/>
      <c r="AT5" s="25"/>
    </row>
    <row r="6" spans="1:50" ht="18.75" customHeight="1" thickBot="1">
      <c r="A6" t="str">
        <f t="shared" si="4"/>
        <v/>
      </c>
      <c r="B6" s="73"/>
      <c r="C6" s="73"/>
      <c r="D6" s="73"/>
      <c r="E6" s="73"/>
      <c r="F6" s="73"/>
      <c r="G6" s="73"/>
      <c r="H6" s="73"/>
      <c r="I6" s="74"/>
      <c r="J6" s="74"/>
      <c r="K6" s="73"/>
      <c r="L6" s="6" t="str">
        <f t="shared" si="0"/>
        <v>Saturday</v>
      </c>
      <c r="M6" s="6" t="str">
        <f t="shared" si="0"/>
        <v>Saturday</v>
      </c>
      <c r="N6" s="6">
        <f t="shared" si="5"/>
        <v>1900</v>
      </c>
      <c r="O6" s="6">
        <f t="shared" si="6"/>
        <v>1</v>
      </c>
      <c r="P6" s="6">
        <f t="shared" si="1"/>
        <v>0</v>
      </c>
      <c r="Q6" s="6">
        <f t="shared" si="7"/>
        <v>0</v>
      </c>
      <c r="R6" s="6">
        <f t="shared" si="8"/>
        <v>0</v>
      </c>
      <c r="S6" s="6" t="str">
        <f t="shared" si="9"/>
        <v>1900/1/0</v>
      </c>
      <c r="T6" s="7">
        <f t="shared" si="2"/>
        <v>0</v>
      </c>
      <c r="U6" s="8">
        <f t="shared" si="17"/>
        <v>10000</v>
      </c>
      <c r="V6" s="7">
        <f t="shared" si="10"/>
        <v>0</v>
      </c>
      <c r="W6" s="9">
        <f t="shared" si="11"/>
        <v>0</v>
      </c>
      <c r="X6" s="9" t="str">
        <f t="shared" si="3"/>
        <v/>
      </c>
      <c r="Y6" s="9" t="str">
        <f t="shared" si="12"/>
        <v/>
      </c>
      <c r="Z6" s="10" t="str">
        <f t="shared" si="13"/>
        <v/>
      </c>
      <c r="AA6" s="9">
        <f t="shared" si="18"/>
        <v>0</v>
      </c>
      <c r="AB6" s="11" t="e">
        <f>COUNTIF(H$2:H6,"&gt;0")/(COUNTIF(H$2:H6,"&lt;0")+COUNTIF(H$2:H6,"&gt;0"))</f>
        <v>#DIV/0!</v>
      </c>
      <c r="AC6" s="11"/>
      <c r="AD6" s="8"/>
      <c r="AE6" s="11"/>
      <c r="AF6" s="11"/>
      <c r="AG6" s="12" t="str">
        <f>IF(ISERROR(SUMIF($G$1:$G6,"&gt;0")/-SUMIF($G$1:$G6,"&lt;0"))=FALSE,SUMIF($G$1:$G6,"&gt;0")/-SUMIF($G$1:$G6,"&lt;0"),"")</f>
        <v/>
      </c>
      <c r="AH6" s="12"/>
      <c r="AI6" s="21" t="str">
        <f t="shared" si="14"/>
        <v/>
      </c>
      <c r="AJ6" s="21" t="str">
        <f t="shared" si="15"/>
        <v/>
      </c>
      <c r="AK6" s="21" t="e">
        <f t="shared" si="16"/>
        <v>#DIV/0!</v>
      </c>
      <c r="AS6" s="28"/>
      <c r="AT6" s="25"/>
    </row>
    <row r="7" spans="1:50" ht="18.75" customHeight="1" thickBot="1">
      <c r="A7" t="str">
        <f t="shared" si="4"/>
        <v/>
      </c>
      <c r="B7" s="73"/>
      <c r="C7" s="73"/>
      <c r="D7" s="73"/>
      <c r="E7" s="73"/>
      <c r="F7" s="73"/>
      <c r="G7" s="73"/>
      <c r="H7" s="73"/>
      <c r="I7" s="74"/>
      <c r="J7" s="74"/>
      <c r="K7" s="73"/>
      <c r="L7" s="6" t="str">
        <f t="shared" si="0"/>
        <v>Saturday</v>
      </c>
      <c r="M7" s="6" t="str">
        <f t="shared" si="0"/>
        <v>Saturday</v>
      </c>
      <c r="N7" s="6">
        <f t="shared" si="5"/>
        <v>1900</v>
      </c>
      <c r="O7" s="6">
        <f t="shared" si="6"/>
        <v>1</v>
      </c>
      <c r="P7" s="6">
        <f t="shared" si="1"/>
        <v>0</v>
      </c>
      <c r="Q7" s="6">
        <f t="shared" si="7"/>
        <v>0</v>
      </c>
      <c r="R7" s="6">
        <f t="shared" si="8"/>
        <v>0</v>
      </c>
      <c r="S7" s="6" t="str">
        <f t="shared" si="9"/>
        <v>1900/1/0</v>
      </c>
      <c r="T7" s="7">
        <f t="shared" si="2"/>
        <v>0</v>
      </c>
      <c r="U7" s="8">
        <f t="shared" si="17"/>
        <v>10000</v>
      </c>
      <c r="V7" s="7">
        <f t="shared" si="10"/>
        <v>0</v>
      </c>
      <c r="W7" s="9">
        <f t="shared" si="11"/>
        <v>0</v>
      </c>
      <c r="X7" s="9" t="str">
        <f t="shared" si="3"/>
        <v/>
      </c>
      <c r="Y7" s="9" t="str">
        <f t="shared" si="12"/>
        <v/>
      </c>
      <c r="Z7" s="10" t="str">
        <f t="shared" si="13"/>
        <v/>
      </c>
      <c r="AA7" s="9">
        <f t="shared" si="18"/>
        <v>0</v>
      </c>
      <c r="AB7" s="11" t="e">
        <f>COUNTIF(H$2:H7,"&gt;0")/(COUNTIF(H$2:H7,"&lt;0")+COUNTIF(H$2:H7,"&gt;0"))</f>
        <v>#DIV/0!</v>
      </c>
      <c r="AC7" s="11"/>
      <c r="AD7" s="8"/>
      <c r="AE7" s="11"/>
      <c r="AF7" s="11"/>
      <c r="AG7" s="12" t="str">
        <f>IF(ISERROR(SUMIF($G$1:$G7,"&gt;0")/-SUMIF($G$1:$G7,"&lt;0"))=FALSE,SUMIF($G$1:$G7,"&gt;0")/-SUMIF($G$1:$G7,"&lt;0"),"")</f>
        <v/>
      </c>
      <c r="AH7" s="12"/>
      <c r="AI7" s="21" t="str">
        <f t="shared" si="14"/>
        <v/>
      </c>
      <c r="AJ7" s="21" t="str">
        <f t="shared" si="15"/>
        <v/>
      </c>
      <c r="AK7" s="21" t="e">
        <f t="shared" si="16"/>
        <v>#DIV/0!</v>
      </c>
    </row>
    <row r="8" spans="1:50" ht="18.75" customHeight="1" thickBot="1">
      <c r="A8" t="str">
        <f t="shared" si="4"/>
        <v/>
      </c>
      <c r="B8" s="73"/>
      <c r="C8" s="73"/>
      <c r="D8" s="73"/>
      <c r="E8" s="73"/>
      <c r="F8" s="73"/>
      <c r="G8" s="73"/>
      <c r="H8" s="73"/>
      <c r="I8" s="74"/>
      <c r="J8" s="74"/>
      <c r="K8" s="73"/>
      <c r="L8" s="6" t="str">
        <f t="shared" si="0"/>
        <v>Saturday</v>
      </c>
      <c r="M8" s="6" t="str">
        <f t="shared" si="0"/>
        <v>Saturday</v>
      </c>
      <c r="N8" s="6">
        <f t="shared" si="5"/>
        <v>1900</v>
      </c>
      <c r="O8" s="6">
        <f t="shared" si="6"/>
        <v>1</v>
      </c>
      <c r="P8" s="6">
        <f t="shared" si="1"/>
        <v>0</v>
      </c>
      <c r="Q8" s="6">
        <f t="shared" si="7"/>
        <v>0</v>
      </c>
      <c r="R8" s="6">
        <f t="shared" si="8"/>
        <v>0</v>
      </c>
      <c r="S8" s="6" t="str">
        <f t="shared" si="9"/>
        <v>1900/1/0</v>
      </c>
      <c r="T8" s="7">
        <f t="shared" si="2"/>
        <v>0</v>
      </c>
      <c r="U8" s="8">
        <f t="shared" si="17"/>
        <v>10000</v>
      </c>
      <c r="V8" s="7">
        <f t="shared" si="10"/>
        <v>0</v>
      </c>
      <c r="W8" s="9">
        <f t="shared" si="11"/>
        <v>0</v>
      </c>
      <c r="X8" s="9" t="str">
        <f t="shared" si="3"/>
        <v/>
      </c>
      <c r="Y8" s="9" t="str">
        <f t="shared" si="12"/>
        <v/>
      </c>
      <c r="Z8" s="10" t="str">
        <f t="shared" si="13"/>
        <v/>
      </c>
      <c r="AA8" s="9">
        <f t="shared" si="18"/>
        <v>0</v>
      </c>
      <c r="AB8" s="11" t="e">
        <f>COUNTIF(H$2:H8,"&gt;0")/(COUNTIF(H$2:H8,"&lt;0")+COUNTIF(H$2:H8,"&gt;0"))</f>
        <v>#DIV/0!</v>
      </c>
      <c r="AC8" s="11"/>
      <c r="AD8" s="8"/>
      <c r="AE8" s="11"/>
      <c r="AF8" s="11"/>
      <c r="AG8" s="12" t="str">
        <f>IF(ISERROR(SUMIF($G$1:$G8,"&gt;0")/-SUMIF($G$1:$G8,"&lt;0"))=FALSE,SUMIF($G$1:$G8,"&gt;0")/-SUMIF($G$1:$G8,"&lt;0"),"")</f>
        <v/>
      </c>
      <c r="AH8" s="12"/>
      <c r="AI8" s="21" t="str">
        <f t="shared" si="14"/>
        <v/>
      </c>
      <c r="AJ8" s="21" t="str">
        <f t="shared" si="15"/>
        <v/>
      </c>
      <c r="AK8" s="21" t="e">
        <f t="shared" si="16"/>
        <v>#DIV/0!</v>
      </c>
      <c r="AS8" s="29"/>
    </row>
    <row r="9" spans="1:50" ht="18.75" customHeight="1" thickBot="1">
      <c r="A9" t="str">
        <f t="shared" si="4"/>
        <v/>
      </c>
      <c r="B9" s="73"/>
      <c r="C9" s="73"/>
      <c r="D9" s="73"/>
      <c r="E9" s="73"/>
      <c r="F9" s="73"/>
      <c r="G9" s="73"/>
      <c r="H9" s="73"/>
      <c r="I9" s="74"/>
      <c r="J9" s="74"/>
      <c r="K9" s="73"/>
      <c r="L9" s="6" t="str">
        <f t="shared" si="0"/>
        <v>Saturday</v>
      </c>
      <c r="M9" s="6" t="str">
        <f t="shared" si="0"/>
        <v>Saturday</v>
      </c>
      <c r="N9" s="6">
        <f t="shared" si="5"/>
        <v>1900</v>
      </c>
      <c r="O9" s="6">
        <f t="shared" si="6"/>
        <v>1</v>
      </c>
      <c r="P9" s="6">
        <f t="shared" si="1"/>
        <v>0</v>
      </c>
      <c r="Q9" s="6">
        <f t="shared" si="7"/>
        <v>0</v>
      </c>
      <c r="R9" s="6">
        <f t="shared" si="8"/>
        <v>0</v>
      </c>
      <c r="S9" s="6" t="str">
        <f t="shared" si="9"/>
        <v>1900/1/0</v>
      </c>
      <c r="T9" s="7">
        <f t="shared" si="2"/>
        <v>0</v>
      </c>
      <c r="U9" s="8">
        <f t="shared" si="17"/>
        <v>10000</v>
      </c>
      <c r="V9" s="7">
        <f t="shared" si="10"/>
        <v>0</v>
      </c>
      <c r="W9" s="9">
        <f t="shared" si="11"/>
        <v>0</v>
      </c>
      <c r="X9" s="9" t="str">
        <f t="shared" si="3"/>
        <v/>
      </c>
      <c r="Y9" s="9" t="str">
        <f t="shared" si="12"/>
        <v/>
      </c>
      <c r="Z9" s="10" t="str">
        <f t="shared" si="13"/>
        <v/>
      </c>
      <c r="AA9" s="9">
        <f t="shared" si="18"/>
        <v>0</v>
      </c>
      <c r="AB9" s="11" t="e">
        <f>COUNTIF(H$2:H9,"&gt;0")/(COUNTIF(H$2:H9,"&lt;0")+COUNTIF(H$2:H9,"&gt;0"))</f>
        <v>#DIV/0!</v>
      </c>
      <c r="AC9" s="11"/>
      <c r="AD9" s="8"/>
      <c r="AE9" s="11"/>
      <c r="AF9" s="11"/>
      <c r="AG9" s="12" t="str">
        <f>IF(ISERROR(SUMIF($G$1:$G9,"&gt;0")/-SUMIF($G$1:$G9,"&lt;0"))=FALSE,SUMIF($G$1:$G9,"&gt;0")/-SUMIF($G$1:$G9,"&lt;0"),"")</f>
        <v/>
      </c>
      <c r="AH9" s="12"/>
      <c r="AI9" s="21" t="str">
        <f t="shared" si="14"/>
        <v/>
      </c>
      <c r="AJ9" s="21" t="str">
        <f t="shared" si="15"/>
        <v/>
      </c>
      <c r="AK9" s="21" t="e">
        <f t="shared" si="16"/>
        <v>#DIV/0!</v>
      </c>
      <c r="AX9" s="14"/>
    </row>
    <row r="10" spans="1:50" ht="18.75" customHeight="1" thickBot="1">
      <c r="A10" t="str">
        <f t="shared" si="4"/>
        <v/>
      </c>
      <c r="B10" s="73"/>
      <c r="C10" s="73"/>
      <c r="D10" s="73"/>
      <c r="E10" s="73"/>
      <c r="F10" s="73"/>
      <c r="G10" s="73"/>
      <c r="H10" s="73"/>
      <c r="I10" s="74"/>
      <c r="J10" s="74"/>
      <c r="K10" s="73"/>
      <c r="L10" s="6" t="str">
        <f t="shared" si="0"/>
        <v>Saturday</v>
      </c>
      <c r="M10" s="6" t="str">
        <f t="shared" si="0"/>
        <v>Saturday</v>
      </c>
      <c r="N10" s="6">
        <f t="shared" si="5"/>
        <v>1900</v>
      </c>
      <c r="O10" s="6">
        <f t="shared" si="6"/>
        <v>1</v>
      </c>
      <c r="P10" s="6">
        <f t="shared" si="1"/>
        <v>0</v>
      </c>
      <c r="Q10" s="6">
        <f t="shared" si="7"/>
        <v>0</v>
      </c>
      <c r="R10" s="6">
        <f t="shared" si="8"/>
        <v>0</v>
      </c>
      <c r="S10" s="6" t="str">
        <f t="shared" si="9"/>
        <v>1900/1/0</v>
      </c>
      <c r="T10" s="7">
        <f t="shared" si="2"/>
        <v>0</v>
      </c>
      <c r="U10" s="8">
        <f t="shared" si="17"/>
        <v>10000</v>
      </c>
      <c r="V10" s="7">
        <f t="shared" si="10"/>
        <v>0</v>
      </c>
      <c r="W10" s="9">
        <f t="shared" si="11"/>
        <v>0</v>
      </c>
      <c r="X10" s="9" t="str">
        <f t="shared" si="3"/>
        <v/>
      </c>
      <c r="Y10" s="9" t="str">
        <f t="shared" si="12"/>
        <v/>
      </c>
      <c r="Z10" s="10" t="str">
        <f t="shared" si="13"/>
        <v/>
      </c>
      <c r="AA10" s="9">
        <f t="shared" si="18"/>
        <v>0</v>
      </c>
      <c r="AB10" s="11" t="e">
        <f>COUNTIF(H$2:H10,"&gt;0")/(COUNTIF(H$2:H10,"&lt;0")+COUNTIF(H$2:H10,"&gt;0"))</f>
        <v>#DIV/0!</v>
      </c>
      <c r="AC10" s="11"/>
      <c r="AD10" s="8"/>
      <c r="AE10" s="11"/>
      <c r="AF10" s="11"/>
      <c r="AG10" s="12" t="str">
        <f>IF(ISERROR(SUMIF($G$1:$G10,"&gt;0")/-SUMIF($G$1:$G10,"&lt;0"))=FALSE,SUMIF($G$1:$G10,"&gt;0")/-SUMIF($G$1:$G10,"&lt;0"),"")</f>
        <v/>
      </c>
      <c r="AH10" s="12"/>
      <c r="AI10" s="21" t="str">
        <f t="shared" si="14"/>
        <v/>
      </c>
      <c r="AJ10" s="21" t="str">
        <f t="shared" si="15"/>
        <v/>
      </c>
      <c r="AK10" s="21" t="e">
        <f t="shared" si="16"/>
        <v>#DIV/0!</v>
      </c>
    </row>
    <row r="11" spans="1:50" ht="18.75" customHeight="1" thickBot="1">
      <c r="A11" t="str">
        <f t="shared" si="4"/>
        <v/>
      </c>
      <c r="B11" s="73"/>
      <c r="C11" s="73"/>
      <c r="D11" s="73"/>
      <c r="E11" s="73"/>
      <c r="F11" s="73"/>
      <c r="G11" s="73"/>
      <c r="H11" s="73"/>
      <c r="I11" s="74"/>
      <c r="J11" s="74"/>
      <c r="K11" s="73"/>
      <c r="L11" s="6" t="str">
        <f t="shared" si="0"/>
        <v>Saturday</v>
      </c>
      <c r="M11" s="6" t="str">
        <f t="shared" si="0"/>
        <v>Saturday</v>
      </c>
      <c r="N11" s="6">
        <f t="shared" si="5"/>
        <v>1900</v>
      </c>
      <c r="O11" s="6">
        <f t="shared" si="6"/>
        <v>1</v>
      </c>
      <c r="P11" s="6">
        <f t="shared" si="1"/>
        <v>0</v>
      </c>
      <c r="Q11" s="6">
        <f t="shared" si="7"/>
        <v>0</v>
      </c>
      <c r="R11" s="6">
        <f t="shared" si="8"/>
        <v>0</v>
      </c>
      <c r="S11" s="6" t="str">
        <f t="shared" si="9"/>
        <v>1900/1/0</v>
      </c>
      <c r="T11" s="7">
        <f t="shared" si="2"/>
        <v>0</v>
      </c>
      <c r="U11" s="8">
        <f t="shared" si="17"/>
        <v>10000</v>
      </c>
      <c r="V11" s="7">
        <f t="shared" si="10"/>
        <v>0</v>
      </c>
      <c r="W11" s="9">
        <f t="shared" si="11"/>
        <v>0</v>
      </c>
      <c r="X11" s="9" t="str">
        <f t="shared" si="3"/>
        <v/>
      </c>
      <c r="Y11" s="9" t="str">
        <f t="shared" si="12"/>
        <v/>
      </c>
      <c r="Z11" s="10" t="str">
        <f t="shared" si="13"/>
        <v/>
      </c>
      <c r="AA11" s="9">
        <f t="shared" si="18"/>
        <v>0</v>
      </c>
      <c r="AB11" s="11" t="e">
        <f>COUNTIF(H$2:H11,"&gt;0")/(COUNTIF(H$2:H11,"&lt;0")+COUNTIF(H$2:H11,"&gt;0"))</f>
        <v>#DIV/0!</v>
      </c>
      <c r="AC11" s="11"/>
      <c r="AD11" s="8"/>
      <c r="AE11" s="11"/>
      <c r="AF11" s="11"/>
      <c r="AG11" s="12" t="str">
        <f>IF(ISERROR(SUMIF($G$1:$G11,"&gt;0")/-SUMIF($G$1:$G11,"&lt;0"))=FALSE,SUMIF($G$1:$G11,"&gt;0")/-SUMIF($G$1:$G11,"&lt;0"),"")</f>
        <v/>
      </c>
      <c r="AH11" s="12"/>
      <c r="AI11" s="21" t="str">
        <f t="shared" si="14"/>
        <v/>
      </c>
      <c r="AJ11" s="21" t="str">
        <f t="shared" si="15"/>
        <v/>
      </c>
      <c r="AK11" s="21" t="e">
        <f t="shared" si="16"/>
        <v>#DIV/0!</v>
      </c>
    </row>
    <row r="12" spans="1:50" ht="18.75" customHeight="1" thickBot="1">
      <c r="A12" t="str">
        <f t="shared" si="4"/>
        <v/>
      </c>
      <c r="B12" s="73"/>
      <c r="C12" s="73"/>
      <c r="D12" s="73"/>
      <c r="E12" s="73"/>
      <c r="F12" s="73"/>
      <c r="G12" s="73"/>
      <c r="H12" s="73"/>
      <c r="I12" s="74"/>
      <c r="J12" s="74"/>
      <c r="K12" s="73"/>
      <c r="L12" s="6" t="str">
        <f t="shared" si="0"/>
        <v>Saturday</v>
      </c>
      <c r="M12" s="6" t="str">
        <f t="shared" si="0"/>
        <v>Saturday</v>
      </c>
      <c r="N12" s="6">
        <f t="shared" si="5"/>
        <v>1900</v>
      </c>
      <c r="O12" s="6">
        <f t="shared" si="6"/>
        <v>1</v>
      </c>
      <c r="P12" s="6">
        <f t="shared" si="1"/>
        <v>0</v>
      </c>
      <c r="Q12" s="6">
        <f t="shared" si="7"/>
        <v>0</v>
      </c>
      <c r="R12" s="6">
        <f t="shared" si="8"/>
        <v>0</v>
      </c>
      <c r="S12" s="6" t="str">
        <f t="shared" si="9"/>
        <v>1900/1/0</v>
      </c>
      <c r="T12" s="7">
        <f t="shared" si="2"/>
        <v>0</v>
      </c>
      <c r="U12" s="8">
        <f t="shared" si="17"/>
        <v>10000</v>
      </c>
      <c r="V12" s="7">
        <f t="shared" si="10"/>
        <v>0</v>
      </c>
      <c r="W12" s="9">
        <f t="shared" si="11"/>
        <v>0</v>
      </c>
      <c r="X12" s="9" t="str">
        <f t="shared" si="3"/>
        <v/>
      </c>
      <c r="Y12" s="9" t="str">
        <f t="shared" si="12"/>
        <v/>
      </c>
      <c r="Z12" s="10" t="str">
        <f t="shared" si="13"/>
        <v/>
      </c>
      <c r="AA12" s="9">
        <f t="shared" si="18"/>
        <v>0</v>
      </c>
      <c r="AB12" s="11" t="e">
        <f>COUNTIF(H$2:H12,"&gt;0")/(COUNTIF(H$2:H12,"&lt;0")+COUNTIF(H$2:H12,"&gt;0"))</f>
        <v>#DIV/0!</v>
      </c>
      <c r="AC12" s="11"/>
      <c r="AD12" s="8"/>
      <c r="AE12" s="11"/>
      <c r="AF12" s="11"/>
      <c r="AG12" s="12" t="str">
        <f>IF(ISERROR(SUMIF($G$1:$G12,"&gt;0")/-SUMIF($G$1:$G12,"&lt;0"))=FALSE,SUMIF($G$1:$G12,"&gt;0")/-SUMIF($G$1:$G12,"&lt;0"),"")</f>
        <v/>
      </c>
      <c r="AH12" s="12"/>
      <c r="AI12" s="21" t="str">
        <f t="shared" si="14"/>
        <v/>
      </c>
      <c r="AJ12" s="21" t="str">
        <f t="shared" si="15"/>
        <v/>
      </c>
      <c r="AK12" s="21" t="e">
        <f t="shared" si="16"/>
        <v>#DIV/0!</v>
      </c>
      <c r="AS12" s="29"/>
    </row>
    <row r="13" spans="1:50" ht="18.75" customHeight="1" thickBot="1">
      <c r="A13" t="str">
        <f t="shared" si="4"/>
        <v/>
      </c>
      <c r="B13" s="73"/>
      <c r="C13" s="73"/>
      <c r="D13" s="73"/>
      <c r="E13" s="73"/>
      <c r="F13" s="73"/>
      <c r="G13" s="73"/>
      <c r="H13" s="73"/>
      <c r="I13" s="74"/>
      <c r="J13" s="74"/>
      <c r="K13" s="73"/>
      <c r="L13" s="6" t="str">
        <f t="shared" si="0"/>
        <v>Saturday</v>
      </c>
      <c r="M13" s="6" t="str">
        <f t="shared" si="0"/>
        <v>Saturday</v>
      </c>
      <c r="N13" s="6">
        <f t="shared" si="5"/>
        <v>1900</v>
      </c>
      <c r="O13" s="6">
        <f t="shared" si="6"/>
        <v>1</v>
      </c>
      <c r="P13" s="6">
        <f t="shared" si="1"/>
        <v>0</v>
      </c>
      <c r="Q13" s="6">
        <f t="shared" si="7"/>
        <v>0</v>
      </c>
      <c r="R13" s="6">
        <f t="shared" si="8"/>
        <v>0</v>
      </c>
      <c r="S13" s="6" t="str">
        <f t="shared" si="9"/>
        <v>1900/1/0</v>
      </c>
      <c r="T13" s="7">
        <f t="shared" si="2"/>
        <v>0</v>
      </c>
      <c r="U13" s="8">
        <f t="shared" si="17"/>
        <v>10000</v>
      </c>
      <c r="V13" s="7">
        <f t="shared" si="10"/>
        <v>0</v>
      </c>
      <c r="W13" s="9">
        <f t="shared" si="11"/>
        <v>0</v>
      </c>
      <c r="X13" s="9" t="str">
        <f t="shared" si="3"/>
        <v/>
      </c>
      <c r="Y13" s="9" t="str">
        <f t="shared" si="12"/>
        <v/>
      </c>
      <c r="Z13" s="10" t="str">
        <f t="shared" si="13"/>
        <v/>
      </c>
      <c r="AA13" s="9">
        <f t="shared" si="18"/>
        <v>0</v>
      </c>
      <c r="AB13" s="11" t="e">
        <f>COUNTIF(H$2:H13,"&gt;0")/(COUNTIF(H$2:H13,"&lt;0")+COUNTIF(H$2:H13,"&gt;0"))</f>
        <v>#DIV/0!</v>
      </c>
      <c r="AC13" s="11"/>
      <c r="AD13" s="8"/>
      <c r="AE13" s="11"/>
      <c r="AF13" s="11"/>
      <c r="AG13" s="12" t="str">
        <f>IF(ISERROR(SUMIF($G$1:$G13,"&gt;0")/-SUMIF($G$1:$G13,"&lt;0"))=FALSE,SUMIF($G$1:$G13,"&gt;0")/-SUMIF($G$1:$G13,"&lt;0"),"")</f>
        <v/>
      </c>
      <c r="AH13" s="12"/>
      <c r="AI13" s="21" t="str">
        <f t="shared" si="14"/>
        <v/>
      </c>
      <c r="AJ13" s="21" t="str">
        <f t="shared" si="15"/>
        <v/>
      </c>
      <c r="AK13" s="21" t="e">
        <f t="shared" si="16"/>
        <v>#DIV/0!</v>
      </c>
    </row>
    <row r="14" spans="1:50" ht="18.75" customHeight="1" thickBot="1">
      <c r="A14" t="str">
        <f t="shared" si="4"/>
        <v/>
      </c>
      <c r="B14" s="73"/>
      <c r="C14" s="73"/>
      <c r="D14" s="73"/>
      <c r="E14" s="73"/>
      <c r="F14" s="73"/>
      <c r="G14" s="73"/>
      <c r="H14" s="73"/>
      <c r="I14" s="74"/>
      <c r="J14" s="74"/>
      <c r="K14" s="73"/>
      <c r="L14" s="6" t="str">
        <f t="shared" si="0"/>
        <v>Saturday</v>
      </c>
      <c r="M14" s="6" t="str">
        <f t="shared" si="0"/>
        <v>Saturday</v>
      </c>
      <c r="N14" s="6">
        <f t="shared" si="5"/>
        <v>1900</v>
      </c>
      <c r="O14" s="6">
        <f t="shared" si="6"/>
        <v>1</v>
      </c>
      <c r="P14" s="6">
        <f t="shared" si="1"/>
        <v>0</v>
      </c>
      <c r="Q14" s="6">
        <f t="shared" si="7"/>
        <v>0</v>
      </c>
      <c r="R14" s="6">
        <f t="shared" si="8"/>
        <v>0</v>
      </c>
      <c r="S14" s="6" t="str">
        <f t="shared" si="9"/>
        <v>1900/1/0</v>
      </c>
      <c r="T14" s="7">
        <f t="shared" si="2"/>
        <v>0</v>
      </c>
      <c r="U14" s="8">
        <f t="shared" si="17"/>
        <v>10000</v>
      </c>
      <c r="V14" s="7">
        <f t="shared" si="10"/>
        <v>0</v>
      </c>
      <c r="W14" s="9">
        <f t="shared" si="11"/>
        <v>0</v>
      </c>
      <c r="X14" s="9" t="str">
        <f t="shared" si="3"/>
        <v/>
      </c>
      <c r="Y14" s="9" t="str">
        <f t="shared" si="12"/>
        <v/>
      </c>
      <c r="Z14" s="10" t="str">
        <f t="shared" si="13"/>
        <v/>
      </c>
      <c r="AA14" s="9">
        <f t="shared" si="18"/>
        <v>0</v>
      </c>
      <c r="AB14" s="11" t="e">
        <f>COUNTIF(H$2:H14,"&gt;0")/(COUNTIF(H$2:H14,"&lt;0")+COUNTIF(H$2:H14,"&gt;0"))</f>
        <v>#DIV/0!</v>
      </c>
      <c r="AC14" s="11"/>
      <c r="AD14" s="8"/>
      <c r="AE14" s="11"/>
      <c r="AF14" s="11"/>
      <c r="AG14" s="12" t="str">
        <f>IF(ISERROR(SUMIF($G$1:$G14,"&gt;0")/-SUMIF($G$1:$G14,"&lt;0"))=FALSE,SUMIF($G$1:$G14,"&gt;0")/-SUMIF($G$1:$G14,"&lt;0"),"")</f>
        <v/>
      </c>
      <c r="AH14" s="12"/>
      <c r="AI14" s="21" t="str">
        <f t="shared" si="14"/>
        <v/>
      </c>
      <c r="AJ14" s="21" t="str">
        <f t="shared" si="15"/>
        <v/>
      </c>
      <c r="AK14" s="21" t="e">
        <f t="shared" si="16"/>
        <v>#DIV/0!</v>
      </c>
      <c r="AS14" s="28"/>
      <c r="AT14" s="26"/>
    </row>
    <row r="15" spans="1:50" ht="18.75" customHeight="1" thickBot="1">
      <c r="A15" t="str">
        <f t="shared" si="4"/>
        <v/>
      </c>
      <c r="B15" s="73"/>
      <c r="C15" s="73"/>
      <c r="D15" s="73"/>
      <c r="E15" s="73"/>
      <c r="F15" s="73"/>
      <c r="G15" s="73"/>
      <c r="H15" s="73"/>
      <c r="I15" s="74"/>
      <c r="J15" s="74"/>
      <c r="K15" s="73"/>
      <c r="L15" s="6" t="str">
        <f t="shared" si="0"/>
        <v>Saturday</v>
      </c>
      <c r="M15" s="6" t="str">
        <f t="shared" si="0"/>
        <v>Saturday</v>
      </c>
      <c r="N15" s="6">
        <f t="shared" si="5"/>
        <v>1900</v>
      </c>
      <c r="O15" s="6">
        <f t="shared" si="6"/>
        <v>1</v>
      </c>
      <c r="P15" s="6">
        <f t="shared" si="1"/>
        <v>0</v>
      </c>
      <c r="Q15" s="6">
        <f t="shared" si="7"/>
        <v>0</v>
      </c>
      <c r="R15" s="6">
        <f t="shared" si="8"/>
        <v>0</v>
      </c>
      <c r="S15" s="6" t="str">
        <f t="shared" si="9"/>
        <v>1900/1/0</v>
      </c>
      <c r="T15" s="7">
        <f t="shared" si="2"/>
        <v>0</v>
      </c>
      <c r="U15" s="8">
        <f t="shared" si="17"/>
        <v>10000</v>
      </c>
      <c r="V15" s="7">
        <f t="shared" si="10"/>
        <v>0</v>
      </c>
      <c r="W15" s="9">
        <f t="shared" si="11"/>
        <v>0</v>
      </c>
      <c r="X15" s="9" t="str">
        <f t="shared" si="3"/>
        <v/>
      </c>
      <c r="Y15" s="9" t="str">
        <f t="shared" si="12"/>
        <v/>
      </c>
      <c r="Z15" s="10" t="str">
        <f t="shared" si="13"/>
        <v/>
      </c>
      <c r="AA15" s="9">
        <f t="shared" si="18"/>
        <v>0</v>
      </c>
      <c r="AB15" s="11" t="e">
        <f>COUNTIF(H$2:H15,"&gt;0")/(COUNTIF(H$2:H15,"&lt;0")+COUNTIF(H$2:H15,"&gt;0"))</f>
        <v>#DIV/0!</v>
      </c>
      <c r="AC15" s="11"/>
      <c r="AD15" s="8"/>
      <c r="AE15" s="11"/>
      <c r="AF15" s="11"/>
      <c r="AG15" s="12" t="str">
        <f>IF(ISERROR(SUMIF($G$1:$G15,"&gt;0")/-SUMIF($G$1:$G15,"&lt;0"))=FALSE,SUMIF($G$1:$G15,"&gt;0")/-SUMIF($G$1:$G15,"&lt;0"),"")</f>
        <v/>
      </c>
      <c r="AH15" s="12"/>
      <c r="AI15" s="21" t="str">
        <f t="shared" si="14"/>
        <v/>
      </c>
      <c r="AJ15" s="21" t="str">
        <f t="shared" si="15"/>
        <v/>
      </c>
      <c r="AK15" s="21" t="e">
        <f t="shared" si="16"/>
        <v>#DIV/0!</v>
      </c>
      <c r="AS15" s="28"/>
      <c r="AT15" s="25"/>
    </row>
    <row r="16" spans="1:50" ht="18.75" customHeight="1" thickBot="1">
      <c r="A16" t="str">
        <f t="shared" si="4"/>
        <v/>
      </c>
      <c r="B16" s="73"/>
      <c r="C16" s="73"/>
      <c r="D16" s="73"/>
      <c r="E16" s="73"/>
      <c r="F16" s="73"/>
      <c r="G16" s="73"/>
      <c r="H16" s="73"/>
      <c r="I16" s="74"/>
      <c r="J16" s="74"/>
      <c r="K16" s="73"/>
      <c r="L16" s="6" t="str">
        <f t="shared" si="0"/>
        <v>Saturday</v>
      </c>
      <c r="M16" s="6" t="str">
        <f t="shared" si="0"/>
        <v>Saturday</v>
      </c>
      <c r="N16" s="6">
        <f t="shared" si="5"/>
        <v>1900</v>
      </c>
      <c r="O16" s="6">
        <f t="shared" si="6"/>
        <v>1</v>
      </c>
      <c r="P16" s="6">
        <f t="shared" si="1"/>
        <v>0</v>
      </c>
      <c r="Q16" s="6">
        <f t="shared" si="7"/>
        <v>0</v>
      </c>
      <c r="R16" s="6">
        <f t="shared" si="8"/>
        <v>0</v>
      </c>
      <c r="S16" s="6" t="str">
        <f t="shared" si="9"/>
        <v>1900/1/0</v>
      </c>
      <c r="T16" s="7">
        <f t="shared" si="2"/>
        <v>0</v>
      </c>
      <c r="U16" s="8">
        <f t="shared" si="17"/>
        <v>10000</v>
      </c>
      <c r="V16" s="7">
        <f t="shared" si="10"/>
        <v>0</v>
      </c>
      <c r="W16" s="9">
        <f t="shared" si="11"/>
        <v>0</v>
      </c>
      <c r="X16" s="9" t="str">
        <f t="shared" si="3"/>
        <v/>
      </c>
      <c r="Y16" s="9" t="str">
        <f t="shared" si="12"/>
        <v/>
      </c>
      <c r="Z16" s="10" t="str">
        <f t="shared" si="13"/>
        <v/>
      </c>
      <c r="AA16" s="9">
        <f t="shared" si="18"/>
        <v>0</v>
      </c>
      <c r="AB16" s="11" t="e">
        <f>COUNTIF(H$2:H16,"&gt;0")/(COUNTIF(H$2:H16,"&lt;0")+COUNTIF(H$2:H16,"&gt;0"))</f>
        <v>#DIV/0!</v>
      </c>
      <c r="AC16" s="11"/>
      <c r="AD16" s="8"/>
      <c r="AE16" s="11"/>
      <c r="AF16" s="11"/>
      <c r="AG16" s="12" t="str">
        <f>IF(ISERROR(SUMIF($G$1:$G16,"&gt;0")/-SUMIF($G$1:$G16,"&lt;0"))=FALSE,SUMIF($G$1:$G16,"&gt;0")/-SUMIF($G$1:$G16,"&lt;0"),"")</f>
        <v/>
      </c>
      <c r="AH16" s="12"/>
      <c r="AI16" s="21" t="str">
        <f t="shared" si="14"/>
        <v/>
      </c>
      <c r="AJ16" s="21" t="str">
        <f t="shared" si="15"/>
        <v/>
      </c>
      <c r="AK16" s="21" t="e">
        <f t="shared" si="16"/>
        <v>#DIV/0!</v>
      </c>
      <c r="AS16" s="28"/>
      <c r="AT16" s="25"/>
    </row>
    <row r="17" spans="1:46" ht="18.75" customHeight="1" thickBot="1">
      <c r="A17" t="str">
        <f t="shared" si="4"/>
        <v/>
      </c>
      <c r="B17" s="73"/>
      <c r="C17" s="73"/>
      <c r="D17" s="73"/>
      <c r="E17" s="73"/>
      <c r="F17" s="73"/>
      <c r="G17" s="73"/>
      <c r="H17" s="73"/>
      <c r="I17" s="74"/>
      <c r="J17" s="74"/>
      <c r="K17" s="73"/>
      <c r="L17" s="6" t="str">
        <f t="shared" si="0"/>
        <v>Saturday</v>
      </c>
      <c r="M17" s="6" t="str">
        <f t="shared" si="0"/>
        <v>Saturday</v>
      </c>
      <c r="N17" s="6">
        <f t="shared" si="5"/>
        <v>1900</v>
      </c>
      <c r="O17" s="6">
        <f t="shared" si="6"/>
        <v>1</v>
      </c>
      <c r="P17" s="6">
        <f t="shared" si="1"/>
        <v>0</v>
      </c>
      <c r="Q17" s="6">
        <f t="shared" si="7"/>
        <v>0</v>
      </c>
      <c r="R17" s="6">
        <f t="shared" si="8"/>
        <v>0</v>
      </c>
      <c r="S17" s="6" t="str">
        <f t="shared" si="9"/>
        <v>1900/1/0</v>
      </c>
      <c r="T17" s="7">
        <f t="shared" si="2"/>
        <v>0</v>
      </c>
      <c r="U17" s="8">
        <f t="shared" si="17"/>
        <v>10000</v>
      </c>
      <c r="V17" s="7">
        <f t="shared" si="10"/>
        <v>0</v>
      </c>
      <c r="W17" s="9">
        <f t="shared" si="11"/>
        <v>0</v>
      </c>
      <c r="X17" s="9" t="str">
        <f t="shared" si="3"/>
        <v/>
      </c>
      <c r="Y17" s="9" t="str">
        <f t="shared" si="12"/>
        <v/>
      </c>
      <c r="Z17" s="10" t="str">
        <f t="shared" si="13"/>
        <v/>
      </c>
      <c r="AA17" s="9">
        <f t="shared" si="18"/>
        <v>0</v>
      </c>
      <c r="AB17" s="11" t="e">
        <f>COUNTIF(H$2:H17,"&gt;0")/(COUNTIF(H$2:H17,"&lt;0")+COUNTIF(H$2:H17,"&gt;0"))</f>
        <v>#DIV/0!</v>
      </c>
      <c r="AC17" s="11"/>
      <c r="AD17" s="8"/>
      <c r="AE17" s="11"/>
      <c r="AF17" s="11"/>
      <c r="AG17" s="12" t="str">
        <f>IF(ISERROR(SUMIF($G$1:$G17,"&gt;0")/-SUMIF($G$1:$G17,"&lt;0"))=FALSE,SUMIF($G$1:$G17,"&gt;0")/-SUMIF($G$1:$G17,"&lt;0"),"")</f>
        <v/>
      </c>
      <c r="AH17" s="12"/>
      <c r="AI17" s="21" t="str">
        <f t="shared" si="14"/>
        <v/>
      </c>
      <c r="AJ17" s="21" t="str">
        <f t="shared" si="15"/>
        <v/>
      </c>
      <c r="AK17" s="21" t="e">
        <f t="shared" si="16"/>
        <v>#DIV/0!</v>
      </c>
      <c r="AS17" s="28"/>
      <c r="AT17" s="26"/>
    </row>
    <row r="18" spans="1:46" ht="18.75" customHeight="1" thickBot="1">
      <c r="A18" t="str">
        <f t="shared" si="4"/>
        <v/>
      </c>
      <c r="B18" s="73"/>
      <c r="C18" s="73"/>
      <c r="D18" s="73"/>
      <c r="E18" s="73"/>
      <c r="F18" s="73"/>
      <c r="G18" s="73"/>
      <c r="H18" s="73"/>
      <c r="I18" s="74"/>
      <c r="J18" s="74"/>
      <c r="K18" s="73"/>
      <c r="L18" s="6" t="str">
        <f t="shared" si="0"/>
        <v>Saturday</v>
      </c>
      <c r="M18" s="6" t="str">
        <f t="shared" si="0"/>
        <v>Saturday</v>
      </c>
      <c r="N18" s="6">
        <f t="shared" si="5"/>
        <v>1900</v>
      </c>
      <c r="O18" s="6">
        <f t="shared" si="6"/>
        <v>1</v>
      </c>
      <c r="P18" s="6">
        <f t="shared" si="1"/>
        <v>0</v>
      </c>
      <c r="Q18" s="6">
        <f t="shared" si="7"/>
        <v>0</v>
      </c>
      <c r="R18" s="6">
        <f t="shared" si="8"/>
        <v>0</v>
      </c>
      <c r="S18" s="6" t="str">
        <f t="shared" si="9"/>
        <v>1900/1/0</v>
      </c>
      <c r="T18" s="7">
        <f t="shared" si="2"/>
        <v>0</v>
      </c>
      <c r="U18" s="8">
        <f t="shared" si="17"/>
        <v>10000</v>
      </c>
      <c r="V18" s="7">
        <f t="shared" si="10"/>
        <v>0</v>
      </c>
      <c r="W18" s="9">
        <f t="shared" si="11"/>
        <v>0</v>
      </c>
      <c r="X18" s="9" t="str">
        <f t="shared" si="3"/>
        <v/>
      </c>
      <c r="Y18" s="9" t="str">
        <f t="shared" si="12"/>
        <v/>
      </c>
      <c r="Z18" s="10" t="str">
        <f t="shared" si="13"/>
        <v/>
      </c>
      <c r="AA18" s="9">
        <f t="shared" si="18"/>
        <v>0</v>
      </c>
      <c r="AB18" s="11" t="e">
        <f>COUNTIF(H$2:H18,"&gt;0")/(COUNTIF(H$2:H18,"&lt;0")+COUNTIF(H$2:H18,"&gt;0"))</f>
        <v>#DIV/0!</v>
      </c>
      <c r="AC18" s="11"/>
      <c r="AD18" s="8"/>
      <c r="AE18" s="11"/>
      <c r="AF18" s="11"/>
      <c r="AG18" s="12" t="str">
        <f>IF(ISERROR(SUMIF($G$1:$G18,"&gt;0")/-SUMIF($G$1:$G18,"&lt;0"))=FALSE,SUMIF($G$1:$G18,"&gt;0")/-SUMIF($G$1:$G18,"&lt;0"),"")</f>
        <v/>
      </c>
      <c r="AH18" s="12"/>
      <c r="AI18" s="21" t="str">
        <f t="shared" si="14"/>
        <v/>
      </c>
      <c r="AJ18" s="21" t="str">
        <f t="shared" si="15"/>
        <v/>
      </c>
      <c r="AK18" s="21" t="e">
        <f t="shared" si="16"/>
        <v>#DIV/0!</v>
      </c>
      <c r="AS18" s="28"/>
      <c r="AT18" s="25"/>
    </row>
    <row r="19" spans="1:46" ht="18.75" customHeight="1" thickBot="1">
      <c r="A19" t="str">
        <f t="shared" si="4"/>
        <v/>
      </c>
      <c r="B19" s="73"/>
      <c r="C19" s="73"/>
      <c r="D19" s="73"/>
      <c r="E19" s="73"/>
      <c r="F19" s="73"/>
      <c r="G19" s="73"/>
      <c r="H19" s="73"/>
      <c r="I19" s="74"/>
      <c r="J19" s="74"/>
      <c r="K19" s="73"/>
      <c r="L19" s="6" t="str">
        <f t="shared" si="0"/>
        <v>Saturday</v>
      </c>
      <c r="M19" s="6" t="str">
        <f t="shared" si="0"/>
        <v>Saturday</v>
      </c>
      <c r="N19" s="6">
        <f t="shared" si="5"/>
        <v>1900</v>
      </c>
      <c r="O19" s="6">
        <f t="shared" si="6"/>
        <v>1</v>
      </c>
      <c r="P19" s="6">
        <f t="shared" si="1"/>
        <v>0</v>
      </c>
      <c r="Q19" s="6">
        <f t="shared" si="7"/>
        <v>0</v>
      </c>
      <c r="R19" s="6">
        <f t="shared" si="8"/>
        <v>0</v>
      </c>
      <c r="S19" s="6" t="str">
        <f t="shared" si="9"/>
        <v>1900/1/0</v>
      </c>
      <c r="T19" s="7">
        <f t="shared" si="2"/>
        <v>0</v>
      </c>
      <c r="U19" s="8">
        <f t="shared" si="17"/>
        <v>10000</v>
      </c>
      <c r="V19" s="7">
        <f t="shared" si="10"/>
        <v>0</v>
      </c>
      <c r="W19" s="9">
        <f t="shared" si="11"/>
        <v>0</v>
      </c>
      <c r="X19" s="9" t="str">
        <f t="shared" si="3"/>
        <v/>
      </c>
      <c r="Y19" s="9" t="str">
        <f t="shared" si="12"/>
        <v/>
      </c>
      <c r="Z19" s="10" t="str">
        <f t="shared" si="13"/>
        <v/>
      </c>
      <c r="AA19" s="9">
        <f t="shared" si="18"/>
        <v>0</v>
      </c>
      <c r="AB19" s="11" t="e">
        <f>COUNTIF(H$2:H19,"&gt;0")/(COUNTIF(H$2:H19,"&lt;0")+COUNTIF(H$2:H19,"&gt;0"))</f>
        <v>#DIV/0!</v>
      </c>
      <c r="AC19" s="11"/>
      <c r="AD19" s="8"/>
      <c r="AE19" s="11"/>
      <c r="AF19" s="11"/>
      <c r="AG19" s="12" t="str">
        <f>IF(ISERROR(SUMIF($G$1:$G19,"&gt;0")/-SUMIF($G$1:$G19,"&lt;0"))=FALSE,SUMIF($G$1:$G19,"&gt;0")/-SUMIF($G$1:$G19,"&lt;0"),"")</f>
        <v/>
      </c>
      <c r="AH19" s="12"/>
      <c r="AI19" s="21" t="str">
        <f t="shared" si="14"/>
        <v/>
      </c>
      <c r="AJ19" s="21" t="str">
        <f t="shared" si="15"/>
        <v/>
      </c>
      <c r="AK19" s="21" t="e">
        <f t="shared" si="16"/>
        <v>#DIV/0!</v>
      </c>
      <c r="AS19" s="28"/>
      <c r="AT19" s="25"/>
    </row>
    <row r="20" spans="1:46" ht="18.75" customHeight="1" thickBot="1">
      <c r="A20" t="str">
        <f t="shared" si="4"/>
        <v/>
      </c>
      <c r="B20" s="73"/>
      <c r="C20" s="73"/>
      <c r="D20" s="73"/>
      <c r="E20" s="73"/>
      <c r="F20" s="73"/>
      <c r="G20" s="73"/>
      <c r="H20" s="73"/>
      <c r="I20" s="74"/>
      <c r="J20" s="74"/>
      <c r="K20" s="73"/>
      <c r="L20" s="6" t="str">
        <f t="shared" si="0"/>
        <v>Saturday</v>
      </c>
      <c r="M20" s="6" t="str">
        <f t="shared" si="0"/>
        <v>Saturday</v>
      </c>
      <c r="N20" s="6">
        <f t="shared" si="5"/>
        <v>1900</v>
      </c>
      <c r="O20" s="6">
        <f t="shared" si="6"/>
        <v>1</v>
      </c>
      <c r="P20" s="6">
        <f t="shared" si="1"/>
        <v>0</v>
      </c>
      <c r="Q20" s="6">
        <f t="shared" si="7"/>
        <v>0</v>
      </c>
      <c r="R20" s="6">
        <f t="shared" si="8"/>
        <v>0</v>
      </c>
      <c r="S20" s="6" t="str">
        <f t="shared" si="9"/>
        <v>1900/1/0</v>
      </c>
      <c r="T20" s="7">
        <f t="shared" si="2"/>
        <v>0</v>
      </c>
      <c r="U20" s="8">
        <f t="shared" si="17"/>
        <v>10000</v>
      </c>
      <c r="V20" s="7">
        <f t="shared" si="10"/>
        <v>0</v>
      </c>
      <c r="W20" s="9">
        <f t="shared" si="11"/>
        <v>0</v>
      </c>
      <c r="X20" s="9" t="str">
        <f t="shared" si="3"/>
        <v/>
      </c>
      <c r="Y20" s="9" t="str">
        <f t="shared" si="12"/>
        <v/>
      </c>
      <c r="Z20" s="10" t="str">
        <f t="shared" si="13"/>
        <v/>
      </c>
      <c r="AA20" s="9">
        <f t="shared" si="18"/>
        <v>0</v>
      </c>
      <c r="AB20" s="11" t="e">
        <f>COUNTIF(H$2:H20,"&gt;0")/(COUNTIF(H$2:H20,"&lt;0")+COUNTIF(H$2:H20,"&gt;0"))</f>
        <v>#DIV/0!</v>
      </c>
      <c r="AC20" s="11"/>
      <c r="AD20" s="8"/>
      <c r="AE20" s="11"/>
      <c r="AF20" s="11"/>
      <c r="AG20" s="12" t="str">
        <f>IF(ISERROR(SUMIF($G$1:$G20,"&gt;0")/-SUMIF($G$1:$G20,"&lt;0"))=FALSE,SUMIF($G$1:$G20,"&gt;0")/-SUMIF($G$1:$G20,"&lt;0"),"")</f>
        <v/>
      </c>
      <c r="AH20" s="12"/>
      <c r="AI20" s="21" t="str">
        <f t="shared" si="14"/>
        <v/>
      </c>
      <c r="AJ20" s="21" t="str">
        <f t="shared" si="15"/>
        <v/>
      </c>
      <c r="AK20" s="21" t="e">
        <f t="shared" si="16"/>
        <v>#DIV/0!</v>
      </c>
      <c r="AS20" s="28"/>
      <c r="AT20" s="25"/>
    </row>
    <row r="21" spans="1:46" ht="18.75" customHeight="1" thickBot="1">
      <c r="A21" t="str">
        <f t="shared" si="4"/>
        <v/>
      </c>
      <c r="B21" s="73"/>
      <c r="C21" s="73"/>
      <c r="D21" s="73"/>
      <c r="E21" s="73"/>
      <c r="F21" s="73"/>
      <c r="G21" s="73"/>
      <c r="H21" s="73"/>
      <c r="I21" s="74"/>
      <c r="J21" s="74"/>
      <c r="K21" s="73"/>
      <c r="L21" s="6" t="str">
        <f t="shared" si="0"/>
        <v>Saturday</v>
      </c>
      <c r="M21" s="6" t="str">
        <f t="shared" si="0"/>
        <v>Saturday</v>
      </c>
      <c r="N21" s="6">
        <f t="shared" si="5"/>
        <v>1900</v>
      </c>
      <c r="O21" s="6">
        <f t="shared" si="6"/>
        <v>1</v>
      </c>
      <c r="P21" s="6">
        <f t="shared" si="1"/>
        <v>0</v>
      </c>
      <c r="Q21" s="6">
        <f t="shared" si="7"/>
        <v>0</v>
      </c>
      <c r="R21" s="6">
        <f t="shared" si="8"/>
        <v>0</v>
      </c>
      <c r="S21" s="6" t="str">
        <f t="shared" si="9"/>
        <v>1900/1/0</v>
      </c>
      <c r="T21" s="7">
        <f t="shared" si="2"/>
        <v>0</v>
      </c>
      <c r="U21" s="8">
        <f t="shared" si="17"/>
        <v>10000</v>
      </c>
      <c r="V21" s="7">
        <f t="shared" si="10"/>
        <v>0</v>
      </c>
      <c r="W21" s="9">
        <f t="shared" si="11"/>
        <v>0</v>
      </c>
      <c r="X21" s="9" t="str">
        <f t="shared" si="3"/>
        <v/>
      </c>
      <c r="Y21" s="9" t="str">
        <f t="shared" si="12"/>
        <v/>
      </c>
      <c r="Z21" s="10" t="str">
        <f t="shared" si="13"/>
        <v/>
      </c>
      <c r="AA21" s="9">
        <f t="shared" si="18"/>
        <v>0</v>
      </c>
      <c r="AB21" s="11" t="e">
        <f>COUNTIF(H$2:H21,"&gt;0")/(COUNTIF(H$2:H21,"&lt;0")+COUNTIF(H$2:H21,"&gt;0"))</f>
        <v>#DIV/0!</v>
      </c>
      <c r="AC21" s="11"/>
      <c r="AD21" s="8"/>
      <c r="AE21" s="11"/>
      <c r="AF21" s="11"/>
      <c r="AG21" s="12" t="str">
        <f>IF(ISERROR(SUMIF($G$1:$G21,"&gt;0")/-SUMIF($G$1:$G21,"&lt;0"))=FALSE,SUMIF($G$1:$G21,"&gt;0")/-SUMIF($G$1:$G21,"&lt;0"),"")</f>
        <v/>
      </c>
      <c r="AH21" s="12"/>
      <c r="AI21" s="21" t="str">
        <f t="shared" si="14"/>
        <v/>
      </c>
      <c r="AJ21" s="21" t="str">
        <f t="shared" si="15"/>
        <v/>
      </c>
      <c r="AK21" s="21" t="e">
        <f t="shared" si="16"/>
        <v>#DIV/0!</v>
      </c>
      <c r="AS21" s="28"/>
      <c r="AT21" s="25"/>
    </row>
    <row r="22" spans="1:46" ht="18.75" customHeight="1" thickBot="1">
      <c r="A22" t="str">
        <f t="shared" si="4"/>
        <v/>
      </c>
      <c r="B22" s="73"/>
      <c r="C22" s="73"/>
      <c r="D22" s="73"/>
      <c r="E22" s="73"/>
      <c r="F22" s="73"/>
      <c r="G22" s="73"/>
      <c r="H22" s="73"/>
      <c r="I22" s="74"/>
      <c r="J22" s="74"/>
      <c r="K22" s="73"/>
      <c r="L22" s="6" t="str">
        <f t="shared" si="0"/>
        <v>Saturday</v>
      </c>
      <c r="M22" s="6" t="str">
        <f t="shared" si="0"/>
        <v>Saturday</v>
      </c>
      <c r="N22" s="6">
        <f t="shared" si="5"/>
        <v>1900</v>
      </c>
      <c r="O22" s="6">
        <f t="shared" si="6"/>
        <v>1</v>
      </c>
      <c r="P22" s="6">
        <f t="shared" si="1"/>
        <v>0</v>
      </c>
      <c r="Q22" s="6">
        <f t="shared" si="7"/>
        <v>0</v>
      </c>
      <c r="R22" s="6">
        <f t="shared" si="8"/>
        <v>0</v>
      </c>
      <c r="S22" s="6" t="str">
        <f t="shared" si="9"/>
        <v>1900/1/0</v>
      </c>
      <c r="T22" s="7">
        <f t="shared" si="2"/>
        <v>0</v>
      </c>
      <c r="U22" s="8">
        <f t="shared" si="17"/>
        <v>10000</v>
      </c>
      <c r="V22" s="7">
        <f t="shared" si="10"/>
        <v>0</v>
      </c>
      <c r="W22" s="9">
        <f t="shared" si="11"/>
        <v>0</v>
      </c>
      <c r="X22" s="9" t="str">
        <f t="shared" si="3"/>
        <v/>
      </c>
      <c r="Y22" s="9" t="str">
        <f t="shared" si="12"/>
        <v/>
      </c>
      <c r="Z22" s="10" t="str">
        <f t="shared" si="13"/>
        <v/>
      </c>
      <c r="AA22" s="9">
        <f t="shared" si="18"/>
        <v>0</v>
      </c>
      <c r="AB22" s="11" t="e">
        <f>COUNTIF(H$2:H22,"&gt;0")/(COUNTIF(H$2:H22,"&lt;0")+COUNTIF(H$2:H22,"&gt;0"))</f>
        <v>#DIV/0!</v>
      </c>
      <c r="AC22" s="11" t="e">
        <f t="shared" ref="AC22:AC42" si="19">ROUND(COUNTIF(H2:H21,"&gt;0")/(COUNTIF(H2:H21,"&lt;0")+COUNTIF(H2:H21,"&gt;0")),2)</f>
        <v>#DIV/0!</v>
      </c>
      <c r="AD22" s="8"/>
      <c r="AE22" s="11"/>
      <c r="AF22" s="11"/>
      <c r="AG22" s="12" t="str">
        <f>IF(ISERROR(SUMIF($G$1:$G22,"&gt;0")/-SUMIF($G$1:$G22,"&lt;0"))=FALSE,SUMIF($G$1:$G22,"&gt;0")/-SUMIF($G$1:$G22,"&lt;0"),"")</f>
        <v/>
      </c>
      <c r="AH22" s="12"/>
      <c r="AI22" s="21" t="str">
        <f t="shared" si="14"/>
        <v/>
      </c>
      <c r="AJ22" s="21" t="str">
        <f t="shared" si="15"/>
        <v/>
      </c>
      <c r="AK22" s="21" t="e">
        <f t="shared" si="16"/>
        <v>#DIV/0!</v>
      </c>
      <c r="AS22" s="28"/>
      <c r="AT22" s="25"/>
    </row>
    <row r="23" spans="1:46" ht="18.75" customHeight="1" thickBot="1">
      <c r="A23" t="str">
        <f t="shared" si="4"/>
        <v/>
      </c>
      <c r="B23" s="73"/>
      <c r="C23" s="73"/>
      <c r="D23" s="73"/>
      <c r="E23" s="73"/>
      <c r="F23" s="73"/>
      <c r="G23" s="73"/>
      <c r="H23" s="73"/>
      <c r="I23" s="74"/>
      <c r="J23" s="74"/>
      <c r="K23" s="73"/>
      <c r="L23" s="6" t="str">
        <f t="shared" si="0"/>
        <v>Saturday</v>
      </c>
      <c r="M23" s="6" t="str">
        <f t="shared" si="0"/>
        <v>Saturday</v>
      </c>
      <c r="N23" s="6">
        <f t="shared" si="5"/>
        <v>1900</v>
      </c>
      <c r="O23" s="6">
        <f t="shared" si="6"/>
        <v>1</v>
      </c>
      <c r="P23" s="6">
        <f t="shared" si="1"/>
        <v>0</v>
      </c>
      <c r="Q23" s="6">
        <f t="shared" si="7"/>
        <v>0</v>
      </c>
      <c r="R23" s="6">
        <f t="shared" si="8"/>
        <v>0</v>
      </c>
      <c r="S23" s="6" t="str">
        <f t="shared" si="9"/>
        <v>1900/1/0</v>
      </c>
      <c r="T23" s="7">
        <f t="shared" si="2"/>
        <v>0</v>
      </c>
      <c r="U23" s="8">
        <f t="shared" si="17"/>
        <v>10000</v>
      </c>
      <c r="V23" s="7">
        <f t="shared" si="10"/>
        <v>0</v>
      </c>
      <c r="W23" s="9">
        <f t="shared" si="11"/>
        <v>0</v>
      </c>
      <c r="X23" s="9" t="str">
        <f t="shared" si="3"/>
        <v/>
      </c>
      <c r="Y23" s="9" t="str">
        <f t="shared" si="12"/>
        <v/>
      </c>
      <c r="Z23" s="10" t="str">
        <f t="shared" si="13"/>
        <v/>
      </c>
      <c r="AA23" s="9">
        <f t="shared" si="18"/>
        <v>0</v>
      </c>
      <c r="AB23" s="11" t="e">
        <f>COUNTIF(H$2:H23,"&gt;0")/(COUNTIF(H$2:H23,"&lt;0")+COUNTIF(H$2:H23,"&gt;0"))</f>
        <v>#DIV/0!</v>
      </c>
      <c r="AC23" s="11" t="e">
        <f t="shared" si="19"/>
        <v>#DIV/0!</v>
      </c>
      <c r="AD23" s="8" t="e">
        <f t="shared" ref="AD23:AD42" si="20">IF(AC22&lt;$AM$38,"exclude","")</f>
        <v>#DIV/0!</v>
      </c>
      <c r="AE23" s="11"/>
      <c r="AF23" s="11"/>
      <c r="AG23" s="12" t="str">
        <f>IF(ISERROR(SUMIF($G$1:$G23,"&gt;0")/-SUMIF($G$1:$G23,"&lt;0"))=FALSE,SUMIF($G$1:$G23,"&gt;0")/-SUMIF($G$1:$G23,"&lt;0"),"")</f>
        <v/>
      </c>
      <c r="AH23" s="12"/>
      <c r="AI23" s="21" t="str">
        <f t="shared" si="14"/>
        <v/>
      </c>
      <c r="AJ23" s="21" t="str">
        <f t="shared" si="15"/>
        <v/>
      </c>
      <c r="AK23" s="21" t="e">
        <f t="shared" si="16"/>
        <v>#DIV/0!</v>
      </c>
      <c r="AS23" s="28"/>
      <c r="AT23" s="25"/>
    </row>
    <row r="24" spans="1:46" ht="18.75" customHeight="1" thickBot="1">
      <c r="A24" t="str">
        <f t="shared" si="4"/>
        <v/>
      </c>
      <c r="B24" s="73"/>
      <c r="C24" s="73"/>
      <c r="D24" s="73"/>
      <c r="E24" s="73"/>
      <c r="F24" s="73"/>
      <c r="G24" s="73"/>
      <c r="H24" s="73"/>
      <c r="I24" s="74"/>
      <c r="J24" s="74"/>
      <c r="K24" s="73"/>
      <c r="L24" s="6" t="str">
        <f t="shared" si="0"/>
        <v>Saturday</v>
      </c>
      <c r="M24" s="6" t="str">
        <f t="shared" si="0"/>
        <v>Saturday</v>
      </c>
      <c r="N24" s="6">
        <f t="shared" si="5"/>
        <v>1900</v>
      </c>
      <c r="O24" s="6">
        <f t="shared" si="6"/>
        <v>1</v>
      </c>
      <c r="P24" s="6">
        <f t="shared" si="1"/>
        <v>0</v>
      </c>
      <c r="Q24" s="6">
        <f t="shared" si="7"/>
        <v>0</v>
      </c>
      <c r="R24" s="6">
        <f t="shared" si="8"/>
        <v>0</v>
      </c>
      <c r="S24" s="6" t="str">
        <f t="shared" si="9"/>
        <v>1900/1/0</v>
      </c>
      <c r="T24" s="7">
        <f t="shared" si="2"/>
        <v>0</v>
      </c>
      <c r="U24" s="8">
        <f t="shared" si="17"/>
        <v>10000</v>
      </c>
      <c r="V24" s="7">
        <f t="shared" si="10"/>
        <v>0</v>
      </c>
      <c r="W24" s="9">
        <f t="shared" si="11"/>
        <v>0</v>
      </c>
      <c r="X24" s="9" t="str">
        <f t="shared" si="3"/>
        <v/>
      </c>
      <c r="Y24" s="9" t="str">
        <f t="shared" si="12"/>
        <v/>
      </c>
      <c r="Z24" s="10" t="str">
        <f t="shared" si="13"/>
        <v/>
      </c>
      <c r="AA24" s="9">
        <f t="shared" si="18"/>
        <v>0</v>
      </c>
      <c r="AB24" s="11" t="e">
        <f>COUNTIF(H$2:H24,"&gt;0")/(COUNTIF(H$2:H24,"&lt;0")+COUNTIF(H$2:H24,"&gt;0"))</f>
        <v>#DIV/0!</v>
      </c>
      <c r="AC24" s="11" t="e">
        <f t="shared" si="19"/>
        <v>#DIV/0!</v>
      </c>
      <c r="AD24" s="8" t="e">
        <f t="shared" si="20"/>
        <v>#DIV/0!</v>
      </c>
      <c r="AE24" s="11"/>
      <c r="AF24" s="11"/>
      <c r="AG24" s="12" t="str">
        <f>IF(ISERROR(SUMIF($G$1:$G24,"&gt;0")/-SUMIF($G$1:$G24,"&lt;0"))=FALSE,SUMIF($G$1:$G24,"&gt;0")/-SUMIF($G$1:$G24,"&lt;0"),"")</f>
        <v/>
      </c>
      <c r="AH24" s="12"/>
      <c r="AI24" s="21" t="str">
        <f t="shared" si="14"/>
        <v/>
      </c>
      <c r="AJ24" s="21" t="str">
        <f t="shared" si="15"/>
        <v/>
      </c>
      <c r="AK24" s="21" t="e">
        <f t="shared" si="16"/>
        <v>#DIV/0!</v>
      </c>
      <c r="AS24" s="28"/>
      <c r="AT24" s="25"/>
    </row>
    <row r="25" spans="1:46" ht="18.75" customHeight="1" thickBot="1">
      <c r="A25" t="str">
        <f t="shared" si="4"/>
        <v/>
      </c>
      <c r="B25" s="73"/>
      <c r="C25" s="73"/>
      <c r="D25" s="73"/>
      <c r="E25" s="73"/>
      <c r="F25" s="73"/>
      <c r="G25" s="73"/>
      <c r="H25" s="73"/>
      <c r="I25" s="74"/>
      <c r="J25" s="74"/>
      <c r="K25" s="73"/>
      <c r="L25" s="6" t="str">
        <f t="shared" si="0"/>
        <v>Saturday</v>
      </c>
      <c r="M25" s="6" t="str">
        <f t="shared" si="0"/>
        <v>Saturday</v>
      </c>
      <c r="N25" s="6">
        <f t="shared" si="5"/>
        <v>1900</v>
      </c>
      <c r="O25" s="6">
        <f t="shared" si="6"/>
        <v>1</v>
      </c>
      <c r="P25" s="6">
        <f t="shared" si="1"/>
        <v>0</v>
      </c>
      <c r="Q25" s="6">
        <f t="shared" si="7"/>
        <v>0</v>
      </c>
      <c r="R25" s="6">
        <f t="shared" si="8"/>
        <v>0</v>
      </c>
      <c r="S25" s="6" t="str">
        <f t="shared" si="9"/>
        <v>1900/1/0</v>
      </c>
      <c r="T25" s="7">
        <f t="shared" si="2"/>
        <v>0</v>
      </c>
      <c r="U25" s="8">
        <f t="shared" si="17"/>
        <v>10000</v>
      </c>
      <c r="V25" s="7">
        <f t="shared" si="10"/>
        <v>0</v>
      </c>
      <c r="W25" s="9">
        <f t="shared" si="11"/>
        <v>0</v>
      </c>
      <c r="X25" s="9" t="str">
        <f t="shared" si="3"/>
        <v/>
      </c>
      <c r="Y25" s="9" t="str">
        <f t="shared" si="12"/>
        <v/>
      </c>
      <c r="Z25" s="10" t="str">
        <f t="shared" si="13"/>
        <v/>
      </c>
      <c r="AA25" s="9">
        <f t="shared" si="18"/>
        <v>0</v>
      </c>
      <c r="AB25" s="11" t="e">
        <f>COUNTIF(H$2:H25,"&gt;0")/(COUNTIF(H$2:H25,"&lt;0")+COUNTIF(H$2:H25,"&gt;0"))</f>
        <v>#DIV/0!</v>
      </c>
      <c r="AC25" s="11" t="e">
        <f t="shared" si="19"/>
        <v>#DIV/0!</v>
      </c>
      <c r="AD25" s="8" t="e">
        <f t="shared" si="20"/>
        <v>#DIV/0!</v>
      </c>
      <c r="AE25" s="11"/>
      <c r="AF25" s="11"/>
      <c r="AG25" s="12" t="str">
        <f>IF(ISERROR(SUMIF($G$1:$G25,"&gt;0")/-SUMIF($G$1:$G25,"&lt;0"))=FALSE,SUMIF($G$1:$G25,"&gt;0")/-SUMIF($G$1:$G25,"&lt;0"),"")</f>
        <v/>
      </c>
      <c r="AH25" s="12"/>
      <c r="AI25" s="21" t="str">
        <f t="shared" si="14"/>
        <v/>
      </c>
      <c r="AJ25" s="21" t="str">
        <f t="shared" si="15"/>
        <v/>
      </c>
      <c r="AK25" s="21" t="e">
        <f t="shared" si="16"/>
        <v>#DIV/0!</v>
      </c>
      <c r="AS25" s="28"/>
      <c r="AT25" s="25"/>
    </row>
    <row r="26" spans="1:46" ht="18.75" customHeight="1" thickBot="1">
      <c r="A26" t="str">
        <f t="shared" si="4"/>
        <v/>
      </c>
      <c r="B26" s="73"/>
      <c r="C26" s="73"/>
      <c r="D26" s="73"/>
      <c r="E26" s="73"/>
      <c r="F26" s="73"/>
      <c r="G26" s="73"/>
      <c r="H26" s="73"/>
      <c r="I26" s="74"/>
      <c r="J26" s="74"/>
      <c r="K26" s="73"/>
      <c r="L26" s="6" t="str">
        <f t="shared" si="0"/>
        <v>Saturday</v>
      </c>
      <c r="M26" s="6" t="str">
        <f t="shared" si="0"/>
        <v>Saturday</v>
      </c>
      <c r="N26" s="6">
        <f t="shared" si="5"/>
        <v>1900</v>
      </c>
      <c r="O26" s="6">
        <f t="shared" si="6"/>
        <v>1</v>
      </c>
      <c r="P26" s="6">
        <f t="shared" si="1"/>
        <v>0</v>
      </c>
      <c r="Q26" s="6">
        <f t="shared" si="7"/>
        <v>0</v>
      </c>
      <c r="R26" s="6">
        <f t="shared" si="8"/>
        <v>0</v>
      </c>
      <c r="S26" s="6" t="str">
        <f t="shared" si="9"/>
        <v>1900/1/0</v>
      </c>
      <c r="T26" s="7">
        <f t="shared" si="2"/>
        <v>0</v>
      </c>
      <c r="U26" s="8">
        <f t="shared" si="17"/>
        <v>10000</v>
      </c>
      <c r="V26" s="7">
        <f t="shared" si="10"/>
        <v>0</v>
      </c>
      <c r="W26" s="9">
        <f t="shared" si="11"/>
        <v>0</v>
      </c>
      <c r="X26" s="9" t="str">
        <f t="shared" si="3"/>
        <v/>
      </c>
      <c r="Y26" s="9" t="str">
        <f t="shared" si="12"/>
        <v/>
      </c>
      <c r="Z26" s="10" t="str">
        <f t="shared" si="13"/>
        <v/>
      </c>
      <c r="AA26" s="9">
        <f t="shared" si="18"/>
        <v>0</v>
      </c>
      <c r="AB26" s="11" t="e">
        <f>COUNTIF(H$2:H26,"&gt;0")/(COUNTIF(H$2:H26,"&lt;0")+COUNTIF(H$2:H26,"&gt;0"))</f>
        <v>#DIV/0!</v>
      </c>
      <c r="AC26" s="11" t="e">
        <f t="shared" si="19"/>
        <v>#DIV/0!</v>
      </c>
      <c r="AD26" s="8" t="e">
        <f t="shared" si="20"/>
        <v>#DIV/0!</v>
      </c>
      <c r="AE26" s="11"/>
      <c r="AF26" s="11"/>
      <c r="AG26" s="12" t="str">
        <f>IF(ISERROR(SUMIF($G$1:$G26,"&gt;0")/-SUMIF($G$1:$G26,"&lt;0"))=FALSE,SUMIF($G$1:$G26,"&gt;0")/-SUMIF($G$1:$G26,"&lt;0"),"")</f>
        <v/>
      </c>
      <c r="AH26" s="12"/>
      <c r="AI26" s="21" t="str">
        <f t="shared" si="14"/>
        <v/>
      </c>
      <c r="AJ26" s="21" t="str">
        <f t="shared" si="15"/>
        <v/>
      </c>
      <c r="AK26" s="21" t="e">
        <f t="shared" si="16"/>
        <v>#DIV/0!</v>
      </c>
      <c r="AS26" s="28"/>
      <c r="AT26" s="25"/>
    </row>
    <row r="27" spans="1:46" ht="18.75" customHeight="1" thickBot="1">
      <c r="A27" t="str">
        <f t="shared" si="4"/>
        <v/>
      </c>
      <c r="B27" s="73"/>
      <c r="C27" s="73"/>
      <c r="D27" s="73"/>
      <c r="E27" s="73"/>
      <c r="F27" s="73"/>
      <c r="G27" s="73"/>
      <c r="H27" s="73"/>
      <c r="I27" s="74"/>
      <c r="J27" s="74"/>
      <c r="K27" s="73"/>
      <c r="L27" s="6" t="str">
        <f t="shared" si="0"/>
        <v>Saturday</v>
      </c>
      <c r="M27" s="6" t="str">
        <f t="shared" si="0"/>
        <v>Saturday</v>
      </c>
      <c r="N27" s="6">
        <f t="shared" si="5"/>
        <v>1900</v>
      </c>
      <c r="O27" s="6">
        <f t="shared" si="6"/>
        <v>1</v>
      </c>
      <c r="P27" s="6">
        <f t="shared" si="1"/>
        <v>0</v>
      </c>
      <c r="Q27" s="6">
        <f t="shared" si="7"/>
        <v>0</v>
      </c>
      <c r="R27" s="6">
        <f t="shared" si="8"/>
        <v>0</v>
      </c>
      <c r="S27" s="6" t="str">
        <f t="shared" si="9"/>
        <v>1900/1/0</v>
      </c>
      <c r="T27" s="7">
        <f t="shared" si="2"/>
        <v>0</v>
      </c>
      <c r="U27" s="8">
        <f t="shared" si="17"/>
        <v>10000</v>
      </c>
      <c r="V27" s="7">
        <f t="shared" si="10"/>
        <v>0</v>
      </c>
      <c r="W27" s="9">
        <f t="shared" si="11"/>
        <v>0</v>
      </c>
      <c r="X27" s="9" t="str">
        <f t="shared" si="3"/>
        <v/>
      </c>
      <c r="Y27" s="9" t="str">
        <f t="shared" si="12"/>
        <v/>
      </c>
      <c r="Z27" s="10" t="str">
        <f t="shared" si="13"/>
        <v/>
      </c>
      <c r="AA27" s="9">
        <f t="shared" si="18"/>
        <v>0</v>
      </c>
      <c r="AB27" s="11" t="e">
        <f>COUNTIF(H$2:H27,"&gt;0")/(COUNTIF(H$2:H27,"&lt;0")+COUNTIF(H$2:H27,"&gt;0"))</f>
        <v>#DIV/0!</v>
      </c>
      <c r="AC27" s="11" t="e">
        <f>ROUND(COUNTIF(H7:H26,"&gt;0")/(COUNTIF(H7:H26,"&lt;0")+COUNTIF(H7:H26,"&gt;0")),2)</f>
        <v>#DIV/0!</v>
      </c>
      <c r="AD27" s="8" t="e">
        <f t="shared" si="20"/>
        <v>#DIV/0!</v>
      </c>
      <c r="AE27" s="11"/>
      <c r="AF27" s="11"/>
      <c r="AG27" s="12" t="str">
        <f>IF(ISERROR(SUMIF($G$1:$G27,"&gt;0")/-SUMIF($G$1:$G27,"&lt;0"))=FALSE,SUMIF($G$1:$G27,"&gt;0")/-SUMIF($G$1:$G27,"&lt;0"),"")</f>
        <v/>
      </c>
      <c r="AH27" s="12"/>
      <c r="AI27" s="21" t="str">
        <f t="shared" si="14"/>
        <v/>
      </c>
      <c r="AJ27" s="21" t="str">
        <f t="shared" si="15"/>
        <v/>
      </c>
      <c r="AK27" s="21" t="e">
        <f t="shared" si="16"/>
        <v>#DIV/0!</v>
      </c>
      <c r="AS27" s="29"/>
    </row>
    <row r="28" spans="1:46" ht="18.75" customHeight="1" thickBot="1">
      <c r="A28" t="str">
        <f t="shared" si="4"/>
        <v/>
      </c>
      <c r="B28" s="73"/>
      <c r="C28" s="73"/>
      <c r="D28" s="73"/>
      <c r="E28" s="73"/>
      <c r="F28" s="73"/>
      <c r="G28" s="73"/>
      <c r="H28" s="73"/>
      <c r="I28" s="74"/>
      <c r="J28" s="74"/>
      <c r="K28" s="73"/>
      <c r="L28" s="6" t="str">
        <f t="shared" si="0"/>
        <v>Saturday</v>
      </c>
      <c r="M28" s="6" t="str">
        <f t="shared" si="0"/>
        <v>Saturday</v>
      </c>
      <c r="N28" s="6">
        <f t="shared" si="5"/>
        <v>1900</v>
      </c>
      <c r="O28" s="6">
        <f t="shared" si="6"/>
        <v>1</v>
      </c>
      <c r="P28" s="6">
        <f t="shared" si="1"/>
        <v>0</v>
      </c>
      <c r="Q28" s="6">
        <f t="shared" si="7"/>
        <v>0</v>
      </c>
      <c r="R28" s="6">
        <f t="shared" si="8"/>
        <v>0</v>
      </c>
      <c r="S28" s="6" t="str">
        <f t="shared" si="9"/>
        <v>1900/1/0</v>
      </c>
      <c r="T28" s="7">
        <f t="shared" si="2"/>
        <v>0</v>
      </c>
      <c r="U28" s="8">
        <f t="shared" si="17"/>
        <v>10000</v>
      </c>
      <c r="V28" s="7">
        <f t="shared" si="10"/>
        <v>0</v>
      </c>
      <c r="W28" s="9">
        <f t="shared" si="11"/>
        <v>0</v>
      </c>
      <c r="X28" s="9" t="str">
        <f t="shared" si="3"/>
        <v/>
      </c>
      <c r="Y28" s="9" t="str">
        <f t="shared" si="12"/>
        <v/>
      </c>
      <c r="Z28" s="10" t="str">
        <f t="shared" si="13"/>
        <v/>
      </c>
      <c r="AA28" s="9">
        <f t="shared" si="18"/>
        <v>0</v>
      </c>
      <c r="AB28" s="11" t="e">
        <f>COUNTIF(H$2:H28,"&gt;0")/(COUNTIF(H$2:H28,"&lt;0")+COUNTIF(H$2:H28,"&gt;0"))</f>
        <v>#DIV/0!</v>
      </c>
      <c r="AC28" s="11" t="e">
        <f t="shared" si="19"/>
        <v>#DIV/0!</v>
      </c>
      <c r="AD28" s="8" t="e">
        <f t="shared" si="20"/>
        <v>#DIV/0!</v>
      </c>
      <c r="AE28" s="11"/>
      <c r="AF28" s="11"/>
      <c r="AG28" s="12" t="str">
        <f>IF(ISERROR(SUMIF($G$1:$G28,"&gt;0")/-SUMIF($G$1:$G28,"&lt;0"))=FALSE,SUMIF($G$1:$G28,"&gt;0")/-SUMIF($G$1:$G28,"&lt;0"),"")</f>
        <v/>
      </c>
      <c r="AH28" s="12"/>
      <c r="AI28" s="21" t="str">
        <f t="shared" si="14"/>
        <v/>
      </c>
      <c r="AJ28" s="21" t="str">
        <f t="shared" si="15"/>
        <v/>
      </c>
      <c r="AK28" s="21" t="e">
        <f t="shared" si="16"/>
        <v>#DIV/0!</v>
      </c>
    </row>
    <row r="29" spans="1:46" ht="18.75" customHeight="1" thickBot="1">
      <c r="A29" t="str">
        <f t="shared" si="4"/>
        <v/>
      </c>
      <c r="B29" s="73"/>
      <c r="C29" s="73"/>
      <c r="D29" s="73"/>
      <c r="E29" s="73"/>
      <c r="F29" s="73"/>
      <c r="G29" s="73"/>
      <c r="H29" s="73"/>
      <c r="I29" s="74"/>
      <c r="J29" s="74"/>
      <c r="K29" s="73"/>
      <c r="L29" s="6" t="str">
        <f t="shared" si="0"/>
        <v>Saturday</v>
      </c>
      <c r="M29" s="6" t="str">
        <f t="shared" si="0"/>
        <v>Saturday</v>
      </c>
      <c r="N29" s="6">
        <f t="shared" si="5"/>
        <v>1900</v>
      </c>
      <c r="O29" s="6">
        <f t="shared" si="6"/>
        <v>1</v>
      </c>
      <c r="P29" s="6">
        <f t="shared" si="1"/>
        <v>0</v>
      </c>
      <c r="Q29" s="6">
        <f t="shared" si="7"/>
        <v>0</v>
      </c>
      <c r="R29" s="6">
        <f t="shared" si="8"/>
        <v>0</v>
      </c>
      <c r="S29" s="6" t="str">
        <f t="shared" si="9"/>
        <v>1900/1/0</v>
      </c>
      <c r="T29" s="7">
        <f t="shared" si="2"/>
        <v>0</v>
      </c>
      <c r="U29" s="8">
        <f t="shared" si="17"/>
        <v>10000</v>
      </c>
      <c r="V29" s="7">
        <f t="shared" si="10"/>
        <v>0</v>
      </c>
      <c r="W29" s="9">
        <f t="shared" si="11"/>
        <v>0</v>
      </c>
      <c r="X29" s="9" t="str">
        <f t="shared" si="3"/>
        <v/>
      </c>
      <c r="Y29" s="9" t="str">
        <f t="shared" si="12"/>
        <v/>
      </c>
      <c r="Z29" s="10" t="str">
        <f t="shared" si="13"/>
        <v/>
      </c>
      <c r="AA29" s="9">
        <f t="shared" si="18"/>
        <v>0</v>
      </c>
      <c r="AB29" s="11" t="e">
        <f>COUNTIF(H$2:H29,"&gt;0")/(COUNTIF(H$2:H29,"&lt;0")+COUNTIF(H$2:H29,"&gt;0"))</f>
        <v>#DIV/0!</v>
      </c>
      <c r="AC29" s="11" t="e">
        <f t="shared" si="19"/>
        <v>#DIV/0!</v>
      </c>
      <c r="AD29" s="8" t="e">
        <f t="shared" si="20"/>
        <v>#DIV/0!</v>
      </c>
      <c r="AE29" s="11"/>
      <c r="AF29" s="11"/>
      <c r="AG29" s="12" t="str">
        <f>IF(ISERROR(SUMIF($G$1:$G29,"&gt;0")/-SUMIF($G$1:$G29,"&lt;0"))=FALSE,SUMIF($G$1:$G29,"&gt;0")/-SUMIF($G$1:$G29,"&lt;0"),"")</f>
        <v/>
      </c>
      <c r="AH29" s="12"/>
      <c r="AI29" s="21" t="str">
        <f t="shared" si="14"/>
        <v/>
      </c>
      <c r="AJ29" s="21" t="str">
        <f t="shared" si="15"/>
        <v/>
      </c>
      <c r="AK29" s="21" t="e">
        <f t="shared" si="16"/>
        <v>#DIV/0!</v>
      </c>
      <c r="AS29" s="28"/>
      <c r="AT29" s="26"/>
    </row>
    <row r="30" spans="1:46" ht="18.75" customHeight="1" thickBot="1">
      <c r="A30" t="str">
        <f t="shared" si="4"/>
        <v/>
      </c>
      <c r="B30" s="73"/>
      <c r="C30" s="73"/>
      <c r="D30" s="73"/>
      <c r="E30" s="73"/>
      <c r="F30" s="73"/>
      <c r="G30" s="73"/>
      <c r="H30" s="73"/>
      <c r="I30" s="74"/>
      <c r="J30" s="74"/>
      <c r="K30" s="73"/>
      <c r="L30" s="6" t="str">
        <f t="shared" si="0"/>
        <v>Saturday</v>
      </c>
      <c r="M30" s="6" t="str">
        <f t="shared" si="0"/>
        <v>Saturday</v>
      </c>
      <c r="N30" s="6">
        <f t="shared" si="5"/>
        <v>1900</v>
      </c>
      <c r="O30" s="6">
        <f t="shared" si="6"/>
        <v>1</v>
      </c>
      <c r="P30" s="6">
        <f t="shared" si="1"/>
        <v>0</v>
      </c>
      <c r="Q30" s="6">
        <f t="shared" si="7"/>
        <v>0</v>
      </c>
      <c r="R30" s="6">
        <f t="shared" si="8"/>
        <v>0</v>
      </c>
      <c r="S30" s="6" t="str">
        <f t="shared" si="9"/>
        <v>1900/1/0</v>
      </c>
      <c r="T30" s="7">
        <f t="shared" si="2"/>
        <v>0</v>
      </c>
      <c r="U30" s="8">
        <f t="shared" si="17"/>
        <v>10000</v>
      </c>
      <c r="V30" s="7">
        <f t="shared" si="10"/>
        <v>0</v>
      </c>
      <c r="W30" s="9">
        <f t="shared" si="11"/>
        <v>0</v>
      </c>
      <c r="X30" s="9" t="str">
        <f t="shared" si="3"/>
        <v/>
      </c>
      <c r="Y30" s="9" t="str">
        <f t="shared" si="12"/>
        <v/>
      </c>
      <c r="Z30" s="10" t="str">
        <f t="shared" si="13"/>
        <v/>
      </c>
      <c r="AA30" s="9">
        <f t="shared" si="18"/>
        <v>0</v>
      </c>
      <c r="AB30" s="11" t="e">
        <f>COUNTIF(H$2:H30,"&gt;0")/(COUNTIF(H$2:H30,"&lt;0")+COUNTIF(H$2:H30,"&gt;0"))</f>
        <v>#DIV/0!</v>
      </c>
      <c r="AC30" s="11" t="e">
        <f t="shared" si="19"/>
        <v>#DIV/0!</v>
      </c>
      <c r="AD30" s="8" t="e">
        <f t="shared" si="20"/>
        <v>#DIV/0!</v>
      </c>
      <c r="AE30" s="11"/>
      <c r="AF30" s="11"/>
      <c r="AG30" s="12" t="str">
        <f>IF(ISERROR(SUMIF($G$1:$G30,"&gt;0")/-SUMIF($G$1:$G30,"&lt;0"))=FALSE,SUMIF($G$1:$G30,"&gt;0")/-SUMIF($G$1:$G30,"&lt;0"),"")</f>
        <v/>
      </c>
      <c r="AH30" s="12"/>
      <c r="AI30" s="21" t="str">
        <f t="shared" si="14"/>
        <v/>
      </c>
      <c r="AJ30" s="21" t="str">
        <f t="shared" si="15"/>
        <v/>
      </c>
      <c r="AK30" s="21" t="e">
        <f t="shared" si="16"/>
        <v>#DIV/0!</v>
      </c>
      <c r="AS30" s="28"/>
      <c r="AT30" s="25"/>
    </row>
    <row r="31" spans="1:46" ht="18.75" customHeight="1" thickBot="1">
      <c r="A31" t="str">
        <f t="shared" si="4"/>
        <v/>
      </c>
      <c r="B31" s="73"/>
      <c r="C31" s="73"/>
      <c r="D31" s="73"/>
      <c r="E31" s="73"/>
      <c r="F31" s="73"/>
      <c r="G31" s="73"/>
      <c r="H31" s="73"/>
      <c r="I31" s="74"/>
      <c r="J31" s="74"/>
      <c r="K31" s="73"/>
      <c r="L31" s="6" t="str">
        <f t="shared" si="0"/>
        <v>Saturday</v>
      </c>
      <c r="M31" s="6" t="str">
        <f t="shared" si="0"/>
        <v>Saturday</v>
      </c>
      <c r="N31" s="6">
        <f t="shared" si="5"/>
        <v>1900</v>
      </c>
      <c r="O31" s="6">
        <f t="shared" si="6"/>
        <v>1</v>
      </c>
      <c r="P31" s="6">
        <f t="shared" si="1"/>
        <v>0</v>
      </c>
      <c r="Q31" s="6">
        <f t="shared" si="7"/>
        <v>0</v>
      </c>
      <c r="R31" s="6">
        <f t="shared" si="8"/>
        <v>0</v>
      </c>
      <c r="S31" s="6" t="str">
        <f t="shared" si="9"/>
        <v>1900/1/0</v>
      </c>
      <c r="T31" s="7">
        <f t="shared" si="2"/>
        <v>0</v>
      </c>
      <c r="U31" s="8">
        <f t="shared" si="17"/>
        <v>10000</v>
      </c>
      <c r="V31" s="7">
        <f t="shared" si="10"/>
        <v>0</v>
      </c>
      <c r="W31" s="9">
        <f t="shared" si="11"/>
        <v>0</v>
      </c>
      <c r="X31" s="9" t="str">
        <f t="shared" si="3"/>
        <v/>
      </c>
      <c r="Y31" s="9" t="str">
        <f t="shared" si="12"/>
        <v/>
      </c>
      <c r="Z31" s="10" t="str">
        <f t="shared" si="13"/>
        <v/>
      </c>
      <c r="AA31" s="9">
        <f t="shared" si="18"/>
        <v>0</v>
      </c>
      <c r="AB31" s="11" t="e">
        <f>COUNTIF(H$2:H31,"&gt;0")/(COUNTIF(H$2:H31,"&lt;0")+COUNTIF(H$2:H31,"&gt;0"))</f>
        <v>#DIV/0!</v>
      </c>
      <c r="AC31" s="11" t="e">
        <f t="shared" si="19"/>
        <v>#DIV/0!</v>
      </c>
      <c r="AD31" s="8" t="e">
        <f t="shared" si="20"/>
        <v>#DIV/0!</v>
      </c>
      <c r="AE31" s="11" t="e">
        <f>COUNTIF($H1:$H31,"&gt;0")/(COUNTIF($H1:$H31,"&lt;0")+COUNTIF($H1:$H31,"&gt;0"))</f>
        <v>#DIV/0!</v>
      </c>
      <c r="AF31" s="11" t="e">
        <f>SUM($H1:$H31)/COUNT($H1:$H31)</f>
        <v>#DIV/0!</v>
      </c>
      <c r="AG31" s="12" t="str">
        <f>IF(ISERROR(SUMIF($G$1:$G31,"&gt;0")/-SUMIF($G$1:$G31,"&lt;0"))=FALSE,SUMIF($G$1:$G31,"&gt;0")/-SUMIF($G$1:$G31,"&lt;0"),"")</f>
        <v/>
      </c>
      <c r="AH31" s="12"/>
      <c r="AI31" s="21" t="str">
        <f t="shared" si="14"/>
        <v/>
      </c>
      <c r="AJ31" s="21" t="str">
        <f t="shared" si="15"/>
        <v/>
      </c>
      <c r="AK31" s="21" t="e">
        <f t="shared" si="16"/>
        <v>#DIV/0!</v>
      </c>
      <c r="AS31" s="28"/>
      <c r="AT31" s="25"/>
    </row>
    <row r="32" spans="1:46" ht="18.75" customHeight="1" thickBot="1">
      <c r="A32" t="str">
        <f t="shared" si="4"/>
        <v/>
      </c>
      <c r="B32" s="73"/>
      <c r="C32" s="73"/>
      <c r="D32" s="73"/>
      <c r="E32" s="73"/>
      <c r="F32" s="73"/>
      <c r="G32" s="73"/>
      <c r="H32" s="73"/>
      <c r="I32" s="74"/>
      <c r="J32" s="74"/>
      <c r="K32" s="73"/>
      <c r="L32" s="6" t="str">
        <f t="shared" si="0"/>
        <v>Saturday</v>
      </c>
      <c r="M32" s="6" t="str">
        <f t="shared" si="0"/>
        <v>Saturday</v>
      </c>
      <c r="N32" s="6">
        <f t="shared" si="5"/>
        <v>1900</v>
      </c>
      <c r="O32" s="6">
        <f t="shared" si="6"/>
        <v>1</v>
      </c>
      <c r="P32" s="6">
        <f t="shared" si="1"/>
        <v>0</v>
      </c>
      <c r="Q32" s="6">
        <f t="shared" si="7"/>
        <v>0</v>
      </c>
      <c r="R32" s="6">
        <f t="shared" si="8"/>
        <v>0</v>
      </c>
      <c r="S32" s="6" t="str">
        <f t="shared" si="9"/>
        <v>1900/1/0</v>
      </c>
      <c r="T32" s="7">
        <f t="shared" si="2"/>
        <v>0</v>
      </c>
      <c r="U32" s="8">
        <f t="shared" si="17"/>
        <v>10000</v>
      </c>
      <c r="V32" s="7">
        <f t="shared" si="10"/>
        <v>0</v>
      </c>
      <c r="W32" s="9">
        <f t="shared" si="11"/>
        <v>0</v>
      </c>
      <c r="X32" s="9" t="str">
        <f t="shared" si="3"/>
        <v/>
      </c>
      <c r="Y32" s="9" t="str">
        <f t="shared" si="12"/>
        <v/>
      </c>
      <c r="Z32" s="10" t="str">
        <f t="shared" si="13"/>
        <v/>
      </c>
      <c r="AA32" s="9">
        <f t="shared" si="18"/>
        <v>0</v>
      </c>
      <c r="AB32" s="11" t="e">
        <f>COUNTIF(H$2:H32,"&gt;0")/(COUNTIF(H$2:H32,"&lt;0")+COUNTIF(H$2:H32,"&gt;0"))</f>
        <v>#DIV/0!</v>
      </c>
      <c r="AC32" s="11" t="e">
        <f t="shared" si="19"/>
        <v>#DIV/0!</v>
      </c>
      <c r="AD32" s="8" t="e">
        <f t="shared" si="20"/>
        <v>#DIV/0!</v>
      </c>
      <c r="AE32" s="11" t="e">
        <f t="shared" ref="AE32:AE95" si="21">COUNTIF($H2:$H32,"&gt;0")/(COUNTIF($H2:$H32,"&lt;0")+COUNTIF($H2:$H32,"&gt;0"))</f>
        <v>#DIV/0!</v>
      </c>
      <c r="AF32" s="11" t="e">
        <f t="shared" ref="AF32:AF95" si="22">SUM($H2:$H32)/COUNT($H2:$H32)</f>
        <v>#DIV/0!</v>
      </c>
      <c r="AG32" s="12" t="str">
        <f>IF(ISERROR(SUMIF($G$1:$G32,"&gt;0")/-SUMIF($G$1:$G32,"&lt;0"))=FALSE,SUMIF($G$1:$G32,"&gt;0")/-SUMIF($G$1:$G32,"&lt;0"),"")</f>
        <v/>
      </c>
      <c r="AH32" s="12"/>
      <c r="AI32" s="21" t="str">
        <f t="shared" si="14"/>
        <v/>
      </c>
      <c r="AJ32" s="21" t="str">
        <f t="shared" si="15"/>
        <v/>
      </c>
      <c r="AK32" s="21" t="e">
        <f t="shared" si="16"/>
        <v>#DIV/0!</v>
      </c>
      <c r="AS32" s="28"/>
      <c r="AT32" s="26"/>
    </row>
    <row r="33" spans="1:46" ht="18.75" customHeight="1" thickBot="1">
      <c r="A33" t="str">
        <f t="shared" si="4"/>
        <v/>
      </c>
      <c r="B33" s="73"/>
      <c r="C33" s="73"/>
      <c r="D33" s="73"/>
      <c r="E33" s="73"/>
      <c r="F33" s="73"/>
      <c r="G33" s="73"/>
      <c r="H33" s="73"/>
      <c r="I33" s="74"/>
      <c r="J33" s="74"/>
      <c r="K33" s="73"/>
      <c r="L33" s="6" t="str">
        <f t="shared" si="0"/>
        <v>Saturday</v>
      </c>
      <c r="M33" s="6" t="str">
        <f t="shared" si="0"/>
        <v>Saturday</v>
      </c>
      <c r="N33" s="6">
        <f t="shared" si="5"/>
        <v>1900</v>
      </c>
      <c r="O33" s="6">
        <f t="shared" si="6"/>
        <v>1</v>
      </c>
      <c r="P33" s="6">
        <f t="shared" si="1"/>
        <v>0</v>
      </c>
      <c r="Q33" s="6">
        <f t="shared" si="7"/>
        <v>0</v>
      </c>
      <c r="R33" s="6">
        <f t="shared" si="8"/>
        <v>0</v>
      </c>
      <c r="S33" s="6" t="str">
        <f t="shared" si="9"/>
        <v>1900/1/0</v>
      </c>
      <c r="T33" s="7">
        <f t="shared" si="2"/>
        <v>0</v>
      </c>
      <c r="U33" s="8">
        <f t="shared" si="17"/>
        <v>10000</v>
      </c>
      <c r="V33" s="7">
        <f t="shared" si="10"/>
        <v>0</v>
      </c>
      <c r="W33" s="9">
        <f t="shared" si="11"/>
        <v>0</v>
      </c>
      <c r="X33" s="9" t="str">
        <f t="shared" si="3"/>
        <v/>
      </c>
      <c r="Y33" s="9" t="str">
        <f t="shared" si="12"/>
        <v/>
      </c>
      <c r="Z33" s="10" t="str">
        <f t="shared" si="13"/>
        <v/>
      </c>
      <c r="AA33" s="9">
        <f t="shared" si="18"/>
        <v>0</v>
      </c>
      <c r="AB33" s="11" t="e">
        <f>COUNTIF(H$2:H33,"&gt;0")/(COUNTIF(H$2:H33,"&lt;0")+COUNTIF(H$2:H33,"&gt;0"))</f>
        <v>#DIV/0!</v>
      </c>
      <c r="AC33" s="11" t="e">
        <f t="shared" si="19"/>
        <v>#DIV/0!</v>
      </c>
      <c r="AD33" s="8" t="e">
        <f t="shared" si="20"/>
        <v>#DIV/0!</v>
      </c>
      <c r="AE33" s="11" t="e">
        <f t="shared" si="21"/>
        <v>#DIV/0!</v>
      </c>
      <c r="AF33" s="11" t="e">
        <f t="shared" si="22"/>
        <v>#DIV/0!</v>
      </c>
      <c r="AG33" s="12" t="str">
        <f>IF(ISERROR(SUMIF($G$1:$G33,"&gt;0")/-SUMIF($G$1:$G33,"&lt;0"))=FALSE,SUMIF($G$1:$G33,"&gt;0")/-SUMIF($G$1:$G33,"&lt;0"),"")</f>
        <v/>
      </c>
      <c r="AH33" s="12"/>
      <c r="AI33" s="21" t="str">
        <f t="shared" si="14"/>
        <v/>
      </c>
      <c r="AJ33" s="21" t="str">
        <f t="shared" si="15"/>
        <v/>
      </c>
      <c r="AK33" s="21" t="e">
        <f t="shared" si="16"/>
        <v>#DIV/0!</v>
      </c>
      <c r="AS33" s="28"/>
      <c r="AT33" s="25"/>
    </row>
    <row r="34" spans="1:46" ht="18.75" customHeight="1" thickBot="1">
      <c r="A34" t="str">
        <f t="shared" si="4"/>
        <v/>
      </c>
      <c r="B34" s="73"/>
      <c r="C34" s="73"/>
      <c r="D34" s="73"/>
      <c r="E34" s="73"/>
      <c r="F34" s="73"/>
      <c r="G34" s="73"/>
      <c r="H34" s="73"/>
      <c r="I34" s="74"/>
      <c r="J34" s="74"/>
      <c r="K34" s="73"/>
      <c r="L34" s="6" t="str">
        <f t="shared" si="0"/>
        <v>Saturday</v>
      </c>
      <c r="M34" s="6" t="str">
        <f t="shared" si="0"/>
        <v>Saturday</v>
      </c>
      <c r="N34" s="6">
        <f t="shared" si="5"/>
        <v>1900</v>
      </c>
      <c r="O34" s="6">
        <f t="shared" si="6"/>
        <v>1</v>
      </c>
      <c r="P34" s="6">
        <f t="shared" si="1"/>
        <v>0</v>
      </c>
      <c r="Q34" s="6">
        <f t="shared" si="7"/>
        <v>0</v>
      </c>
      <c r="R34" s="6">
        <f t="shared" si="8"/>
        <v>0</v>
      </c>
      <c r="S34" s="6" t="str">
        <f t="shared" si="9"/>
        <v>1900/1/0</v>
      </c>
      <c r="T34" s="7">
        <f t="shared" si="2"/>
        <v>0</v>
      </c>
      <c r="U34" s="8">
        <f t="shared" si="17"/>
        <v>10000</v>
      </c>
      <c r="V34" s="7">
        <f t="shared" si="10"/>
        <v>0</v>
      </c>
      <c r="W34" s="9">
        <f t="shared" si="11"/>
        <v>0</v>
      </c>
      <c r="X34" s="9" t="str">
        <f t="shared" si="3"/>
        <v/>
      </c>
      <c r="Y34" s="9" t="str">
        <f t="shared" si="12"/>
        <v/>
      </c>
      <c r="Z34" s="10" t="str">
        <f t="shared" si="13"/>
        <v/>
      </c>
      <c r="AA34" s="9">
        <f t="shared" si="18"/>
        <v>0</v>
      </c>
      <c r="AB34" s="11" t="e">
        <f>COUNTIF(H$2:H34,"&gt;0")/(COUNTIF(H$2:H34,"&lt;0")+COUNTIF(H$2:H34,"&gt;0"))</f>
        <v>#DIV/0!</v>
      </c>
      <c r="AC34" s="11" t="e">
        <f t="shared" si="19"/>
        <v>#DIV/0!</v>
      </c>
      <c r="AD34" s="8" t="e">
        <f t="shared" si="20"/>
        <v>#DIV/0!</v>
      </c>
      <c r="AE34" s="11" t="e">
        <f t="shared" si="21"/>
        <v>#DIV/0!</v>
      </c>
      <c r="AF34" s="11" t="e">
        <f t="shared" si="22"/>
        <v>#DIV/0!</v>
      </c>
      <c r="AG34" s="12" t="str">
        <f>IF(ISERROR(SUMIF($G$1:$G34,"&gt;0")/-SUMIF($G$1:$G34,"&lt;0"))=FALSE,SUMIF($G$1:$G34,"&gt;0")/-SUMIF($G$1:$G34,"&lt;0"),"")</f>
        <v/>
      </c>
      <c r="AH34" s="12"/>
      <c r="AI34" s="21" t="str">
        <f t="shared" si="14"/>
        <v/>
      </c>
      <c r="AJ34" s="21" t="str">
        <f t="shared" si="15"/>
        <v/>
      </c>
      <c r="AK34" s="21" t="e">
        <f t="shared" si="16"/>
        <v>#DIV/0!</v>
      </c>
      <c r="AL34" s="6"/>
      <c r="AM34" s="6"/>
      <c r="AN34" s="6"/>
      <c r="AO34" s="6"/>
      <c r="AS34" s="28"/>
      <c r="AT34" s="25"/>
    </row>
    <row r="35" spans="1:46" ht="18.75" customHeight="1" thickBot="1">
      <c r="A35" t="str">
        <f t="shared" si="4"/>
        <v/>
      </c>
      <c r="B35" s="73"/>
      <c r="C35" s="73"/>
      <c r="D35" s="73"/>
      <c r="E35" s="73"/>
      <c r="F35" s="73"/>
      <c r="G35" s="73"/>
      <c r="H35" s="73"/>
      <c r="I35" s="74"/>
      <c r="J35" s="74"/>
      <c r="K35" s="73"/>
      <c r="L35" s="6" t="str">
        <f t="shared" si="0"/>
        <v>Saturday</v>
      </c>
      <c r="M35" s="6" t="str">
        <f t="shared" si="0"/>
        <v>Saturday</v>
      </c>
      <c r="N35" s="6">
        <f t="shared" si="5"/>
        <v>1900</v>
      </c>
      <c r="O35" s="6">
        <f t="shared" si="6"/>
        <v>1</v>
      </c>
      <c r="P35" s="6">
        <f t="shared" si="1"/>
        <v>0</v>
      </c>
      <c r="Q35" s="6">
        <f t="shared" si="7"/>
        <v>0</v>
      </c>
      <c r="R35" s="6">
        <f t="shared" si="8"/>
        <v>0</v>
      </c>
      <c r="S35" s="6" t="str">
        <f t="shared" si="9"/>
        <v>1900/1/0</v>
      </c>
      <c r="T35" s="7">
        <f t="shared" si="2"/>
        <v>0</v>
      </c>
      <c r="U35" s="8">
        <f t="shared" si="17"/>
        <v>10000</v>
      </c>
      <c r="V35" s="7">
        <f t="shared" si="10"/>
        <v>0</v>
      </c>
      <c r="W35" s="9">
        <f t="shared" si="11"/>
        <v>0</v>
      </c>
      <c r="X35" s="9" t="str">
        <f t="shared" si="3"/>
        <v/>
      </c>
      <c r="Y35" s="9" t="str">
        <f t="shared" si="12"/>
        <v/>
      </c>
      <c r="Z35" s="10" t="str">
        <f t="shared" si="13"/>
        <v/>
      </c>
      <c r="AA35" s="9">
        <f t="shared" si="18"/>
        <v>0</v>
      </c>
      <c r="AB35" s="11" t="e">
        <f>COUNTIF(H$2:H35,"&gt;0")/(COUNTIF(H$2:H35,"&lt;0")+COUNTIF(H$2:H35,"&gt;0"))</f>
        <v>#DIV/0!</v>
      </c>
      <c r="AC35" s="11" t="e">
        <f t="shared" si="19"/>
        <v>#DIV/0!</v>
      </c>
      <c r="AD35" s="8" t="e">
        <f t="shared" si="20"/>
        <v>#DIV/0!</v>
      </c>
      <c r="AE35" s="11" t="e">
        <f t="shared" si="21"/>
        <v>#DIV/0!</v>
      </c>
      <c r="AF35" s="11" t="e">
        <f t="shared" si="22"/>
        <v>#DIV/0!</v>
      </c>
      <c r="AG35" s="12" t="str">
        <f>IF(ISERROR(SUMIF($G$1:$G35,"&gt;0")/-SUMIF($G$1:$G35,"&lt;0"))=FALSE,SUMIF($G$1:$G35,"&gt;0")/-SUMIF($G$1:$G35,"&lt;0"),"")</f>
        <v/>
      </c>
      <c r="AH35" s="12"/>
      <c r="AI35" s="21" t="str">
        <f t="shared" si="14"/>
        <v/>
      </c>
      <c r="AJ35" s="21" t="str">
        <f t="shared" si="15"/>
        <v/>
      </c>
      <c r="AK35" s="21" t="e">
        <f t="shared" si="16"/>
        <v>#DIV/0!</v>
      </c>
      <c r="AL35" s="6"/>
      <c r="AM35" s="6"/>
      <c r="AN35" s="6"/>
      <c r="AO35" s="6"/>
      <c r="AS35" s="28"/>
      <c r="AT35" s="25"/>
    </row>
    <row r="36" spans="1:46" ht="18.75" customHeight="1" thickBot="1">
      <c r="A36" t="str">
        <f t="shared" si="4"/>
        <v/>
      </c>
      <c r="B36" s="73"/>
      <c r="C36" s="73"/>
      <c r="D36" s="73"/>
      <c r="E36" s="73"/>
      <c r="F36" s="73"/>
      <c r="G36" s="73"/>
      <c r="H36" s="73"/>
      <c r="I36" s="74"/>
      <c r="J36" s="74"/>
      <c r="K36" s="73"/>
      <c r="L36" s="6" t="str">
        <f t="shared" si="0"/>
        <v>Saturday</v>
      </c>
      <c r="M36" s="6" t="str">
        <f t="shared" si="0"/>
        <v>Saturday</v>
      </c>
      <c r="N36" s="6">
        <f t="shared" si="5"/>
        <v>1900</v>
      </c>
      <c r="O36" s="6">
        <f t="shared" si="6"/>
        <v>1</v>
      </c>
      <c r="P36" s="6">
        <f t="shared" si="1"/>
        <v>0</v>
      </c>
      <c r="Q36" s="6">
        <f t="shared" si="7"/>
        <v>0</v>
      </c>
      <c r="R36" s="6">
        <f t="shared" si="8"/>
        <v>0</v>
      </c>
      <c r="S36" s="6" t="str">
        <f t="shared" si="9"/>
        <v>1900/1/0</v>
      </c>
      <c r="T36" s="7">
        <f t="shared" si="2"/>
        <v>0</v>
      </c>
      <c r="U36" s="8">
        <f t="shared" si="17"/>
        <v>10000</v>
      </c>
      <c r="V36" s="7">
        <f t="shared" si="10"/>
        <v>0</v>
      </c>
      <c r="W36" s="9">
        <f t="shared" si="11"/>
        <v>0</v>
      </c>
      <c r="X36" s="9" t="str">
        <f t="shared" si="3"/>
        <v/>
      </c>
      <c r="Y36" s="9" t="str">
        <f t="shared" si="12"/>
        <v/>
      </c>
      <c r="Z36" s="10" t="str">
        <f t="shared" si="13"/>
        <v/>
      </c>
      <c r="AA36" s="9">
        <f t="shared" si="18"/>
        <v>0</v>
      </c>
      <c r="AB36" s="11" t="e">
        <f>COUNTIF(H$2:H36,"&gt;0")/(COUNTIF(H$2:H36,"&lt;0")+COUNTIF(H$2:H36,"&gt;0"))</f>
        <v>#DIV/0!</v>
      </c>
      <c r="AC36" s="11" t="e">
        <f t="shared" si="19"/>
        <v>#DIV/0!</v>
      </c>
      <c r="AD36" s="8" t="e">
        <f t="shared" si="20"/>
        <v>#DIV/0!</v>
      </c>
      <c r="AE36" s="11" t="e">
        <f t="shared" si="21"/>
        <v>#DIV/0!</v>
      </c>
      <c r="AF36" s="11" t="e">
        <f t="shared" si="22"/>
        <v>#DIV/0!</v>
      </c>
      <c r="AG36" s="12" t="str">
        <f>IF(ISERROR(SUMIF($G$1:$G36,"&gt;0")/-SUMIF($G$1:$G36,"&lt;0"))=FALSE,SUMIF($G$1:$G36,"&gt;0")/-SUMIF($G$1:$G36,"&lt;0"),"")</f>
        <v/>
      </c>
      <c r="AH36" s="12"/>
      <c r="AI36" s="21" t="str">
        <f t="shared" si="14"/>
        <v/>
      </c>
      <c r="AJ36" s="21" t="str">
        <f t="shared" si="15"/>
        <v/>
      </c>
      <c r="AK36" s="21" t="e">
        <f t="shared" si="16"/>
        <v>#DIV/0!</v>
      </c>
      <c r="AL36" s="6"/>
      <c r="AM36" s="6"/>
      <c r="AN36" s="6"/>
      <c r="AO36" s="6"/>
      <c r="AS36" s="28"/>
      <c r="AT36" s="25"/>
    </row>
    <row r="37" spans="1:46" ht="18.75" customHeight="1" thickBot="1">
      <c r="A37" t="str">
        <f t="shared" si="4"/>
        <v/>
      </c>
      <c r="B37" s="73"/>
      <c r="C37" s="73"/>
      <c r="D37" s="73"/>
      <c r="E37" s="73"/>
      <c r="F37" s="73"/>
      <c r="G37" s="73"/>
      <c r="H37" s="73"/>
      <c r="I37" s="74"/>
      <c r="J37" s="74"/>
      <c r="K37" s="73"/>
      <c r="L37" s="6" t="str">
        <f t="shared" si="0"/>
        <v>Saturday</v>
      </c>
      <c r="M37" s="6" t="str">
        <f t="shared" si="0"/>
        <v>Saturday</v>
      </c>
      <c r="N37" s="6">
        <f t="shared" si="5"/>
        <v>1900</v>
      </c>
      <c r="O37" s="6">
        <f t="shared" si="6"/>
        <v>1</v>
      </c>
      <c r="P37" s="6">
        <f t="shared" si="1"/>
        <v>0</v>
      </c>
      <c r="Q37" s="6">
        <f t="shared" si="7"/>
        <v>0</v>
      </c>
      <c r="R37" s="6">
        <f t="shared" si="8"/>
        <v>0</v>
      </c>
      <c r="S37" s="6" t="str">
        <f t="shared" si="9"/>
        <v>1900/1/0</v>
      </c>
      <c r="T37" s="7">
        <f t="shared" si="2"/>
        <v>0</v>
      </c>
      <c r="U37" s="8">
        <f t="shared" si="17"/>
        <v>10000</v>
      </c>
      <c r="V37" s="7">
        <f t="shared" si="10"/>
        <v>0</v>
      </c>
      <c r="W37" s="9">
        <f t="shared" si="11"/>
        <v>0</v>
      </c>
      <c r="X37" s="9" t="str">
        <f t="shared" si="3"/>
        <v/>
      </c>
      <c r="Y37" s="9" t="str">
        <f t="shared" si="12"/>
        <v/>
      </c>
      <c r="Z37" s="10" t="str">
        <f t="shared" si="13"/>
        <v/>
      </c>
      <c r="AA37" s="9">
        <f t="shared" si="18"/>
        <v>0</v>
      </c>
      <c r="AB37" s="11" t="e">
        <f>COUNTIF(H$2:H37,"&gt;0")/(COUNTIF(H$2:H37,"&lt;0")+COUNTIF(H$2:H37,"&gt;0"))</f>
        <v>#DIV/0!</v>
      </c>
      <c r="AC37" s="11" t="e">
        <f t="shared" si="19"/>
        <v>#DIV/0!</v>
      </c>
      <c r="AD37" s="8" t="e">
        <f t="shared" si="20"/>
        <v>#DIV/0!</v>
      </c>
      <c r="AE37" s="11" t="e">
        <f t="shared" si="21"/>
        <v>#DIV/0!</v>
      </c>
      <c r="AF37" s="11" t="e">
        <f t="shared" si="22"/>
        <v>#DIV/0!</v>
      </c>
      <c r="AG37" s="12" t="str">
        <f>IF(ISERROR(SUMIF($G$1:$G37,"&gt;0")/-SUMIF($G$1:$G37,"&lt;0"))=FALSE,SUMIF($G$1:$G37,"&gt;0")/-SUMIF($G$1:$G37,"&lt;0"),"")</f>
        <v/>
      </c>
      <c r="AH37" s="12"/>
      <c r="AI37" s="21" t="str">
        <f t="shared" si="14"/>
        <v/>
      </c>
      <c r="AJ37" s="21" t="str">
        <f t="shared" si="15"/>
        <v/>
      </c>
      <c r="AK37" s="21" t="e">
        <f t="shared" si="16"/>
        <v>#DIV/0!</v>
      </c>
      <c r="AL37" s="6"/>
      <c r="AM37" s="6"/>
      <c r="AN37" s="6"/>
      <c r="AO37" s="6"/>
      <c r="AS37" s="28"/>
      <c r="AT37" s="25"/>
    </row>
    <row r="38" spans="1:46" ht="18.75" customHeight="1" thickBot="1">
      <c r="A38" t="str">
        <f t="shared" si="4"/>
        <v/>
      </c>
      <c r="B38" s="73"/>
      <c r="C38" s="73"/>
      <c r="D38" s="73"/>
      <c r="E38" s="73"/>
      <c r="F38" s="73"/>
      <c r="G38" s="73"/>
      <c r="H38" s="73"/>
      <c r="I38" s="74"/>
      <c r="J38" s="74"/>
      <c r="K38" s="73"/>
      <c r="L38" s="6" t="str">
        <f t="shared" si="0"/>
        <v>Saturday</v>
      </c>
      <c r="M38" s="6" t="str">
        <f t="shared" si="0"/>
        <v>Saturday</v>
      </c>
      <c r="N38" s="6">
        <f t="shared" si="5"/>
        <v>1900</v>
      </c>
      <c r="O38" s="6">
        <f t="shared" si="6"/>
        <v>1</v>
      </c>
      <c r="P38" s="6">
        <f t="shared" si="1"/>
        <v>0</v>
      </c>
      <c r="Q38" s="6">
        <f t="shared" si="7"/>
        <v>0</v>
      </c>
      <c r="R38" s="6">
        <f t="shared" si="8"/>
        <v>0</v>
      </c>
      <c r="S38" s="6" t="str">
        <f t="shared" si="9"/>
        <v>1900/1/0</v>
      </c>
      <c r="T38" s="7">
        <f t="shared" si="2"/>
        <v>0</v>
      </c>
      <c r="U38" s="8">
        <f t="shared" si="17"/>
        <v>10000</v>
      </c>
      <c r="V38" s="7">
        <f t="shared" si="10"/>
        <v>0</v>
      </c>
      <c r="W38" s="9">
        <f t="shared" si="11"/>
        <v>0</v>
      </c>
      <c r="X38" s="9" t="str">
        <f t="shared" si="3"/>
        <v/>
      </c>
      <c r="Y38" s="9" t="str">
        <f t="shared" si="12"/>
        <v/>
      </c>
      <c r="Z38" s="10" t="str">
        <f t="shared" si="13"/>
        <v/>
      </c>
      <c r="AA38" s="9">
        <f t="shared" si="18"/>
        <v>0</v>
      </c>
      <c r="AB38" s="11" t="e">
        <f>COUNTIF(H$2:H38,"&gt;0")/(COUNTIF(H$2:H38,"&lt;0")+COUNTIF(H$2:H38,"&gt;0"))</f>
        <v>#DIV/0!</v>
      </c>
      <c r="AC38" s="11" t="e">
        <f t="shared" si="19"/>
        <v>#DIV/0!</v>
      </c>
      <c r="AD38" s="8" t="e">
        <f t="shared" si="20"/>
        <v>#DIV/0!</v>
      </c>
      <c r="AE38" s="11" t="e">
        <f t="shared" si="21"/>
        <v>#DIV/0!</v>
      </c>
      <c r="AF38" s="11" t="e">
        <f t="shared" si="22"/>
        <v>#DIV/0!</v>
      </c>
      <c r="AG38" s="12" t="str">
        <f>IF(ISERROR(SUMIF($G$1:$G38,"&gt;0")/-SUMIF($G$1:$G38,"&lt;0"))=FALSE,SUMIF($G$1:$G38,"&gt;0")/-SUMIF($G$1:$G38,"&lt;0"),"")</f>
        <v/>
      </c>
      <c r="AH38" s="12"/>
      <c r="AI38" s="21" t="str">
        <f t="shared" si="14"/>
        <v/>
      </c>
      <c r="AJ38" s="21" t="str">
        <f t="shared" si="15"/>
        <v/>
      </c>
      <c r="AK38" s="21" t="e">
        <f t="shared" si="16"/>
        <v>#DIV/0!</v>
      </c>
      <c r="AL38" s="6" t="s">
        <v>62</v>
      </c>
      <c r="AM38" s="6">
        <v>0</v>
      </c>
      <c r="AN38" s="6">
        <v>0.72</v>
      </c>
      <c r="AO38" s="6"/>
      <c r="AS38" s="28"/>
      <c r="AT38" s="25"/>
    </row>
    <row r="39" spans="1:46" ht="18.75" customHeight="1" thickBot="1">
      <c r="A39" t="str">
        <f t="shared" si="4"/>
        <v/>
      </c>
      <c r="B39" s="73"/>
      <c r="C39" s="73"/>
      <c r="D39" s="73"/>
      <c r="E39" s="73"/>
      <c r="F39" s="73"/>
      <c r="G39" s="73"/>
      <c r="H39" s="73"/>
      <c r="I39" s="74"/>
      <c r="J39" s="74"/>
      <c r="K39" s="73"/>
      <c r="L39" s="6" t="str">
        <f t="shared" si="0"/>
        <v>Saturday</v>
      </c>
      <c r="M39" s="6" t="str">
        <f t="shared" si="0"/>
        <v>Saturday</v>
      </c>
      <c r="N39" s="6">
        <f t="shared" si="5"/>
        <v>1900</v>
      </c>
      <c r="O39" s="6">
        <f t="shared" si="6"/>
        <v>1</v>
      </c>
      <c r="P39" s="6">
        <f t="shared" si="1"/>
        <v>0</v>
      </c>
      <c r="Q39" s="6">
        <f t="shared" si="7"/>
        <v>0</v>
      </c>
      <c r="R39" s="6">
        <f t="shared" si="8"/>
        <v>0</v>
      </c>
      <c r="S39" s="6" t="str">
        <f t="shared" si="9"/>
        <v>1900/1/0</v>
      </c>
      <c r="T39" s="7">
        <f t="shared" si="2"/>
        <v>0</v>
      </c>
      <c r="U39" s="8">
        <f t="shared" si="17"/>
        <v>10000</v>
      </c>
      <c r="V39" s="7">
        <f t="shared" si="10"/>
        <v>0</v>
      </c>
      <c r="W39" s="9">
        <f t="shared" si="11"/>
        <v>0</v>
      </c>
      <c r="X39" s="9" t="str">
        <f t="shared" si="3"/>
        <v/>
      </c>
      <c r="Y39" s="9" t="str">
        <f t="shared" si="12"/>
        <v/>
      </c>
      <c r="Z39" s="10" t="str">
        <f t="shared" si="13"/>
        <v/>
      </c>
      <c r="AA39" s="9">
        <f t="shared" si="18"/>
        <v>0</v>
      </c>
      <c r="AB39" s="11" t="e">
        <f>COUNTIF(H$2:H39,"&gt;0")/(COUNTIF(H$2:H39,"&lt;0")+COUNTIF(H$2:H39,"&gt;0"))</f>
        <v>#DIV/0!</v>
      </c>
      <c r="AC39" s="11" t="e">
        <f t="shared" si="19"/>
        <v>#DIV/0!</v>
      </c>
      <c r="AD39" s="8" t="e">
        <f t="shared" si="20"/>
        <v>#DIV/0!</v>
      </c>
      <c r="AE39" s="11" t="e">
        <f t="shared" si="21"/>
        <v>#DIV/0!</v>
      </c>
      <c r="AF39" s="11" t="e">
        <f t="shared" si="22"/>
        <v>#DIV/0!</v>
      </c>
      <c r="AG39" s="12" t="str">
        <f>IF(ISERROR(SUMIF($G$1:$G39,"&gt;0")/-SUMIF($G$1:$G39,"&lt;0"))=FALSE,SUMIF($G$1:$G39,"&gt;0")/-SUMIF($G$1:$G39,"&lt;0"),"")</f>
        <v/>
      </c>
      <c r="AH39" s="12"/>
      <c r="AI39" s="21" t="str">
        <f t="shared" si="14"/>
        <v/>
      </c>
      <c r="AJ39" s="21" t="str">
        <f t="shared" si="15"/>
        <v/>
      </c>
      <c r="AK39" s="21" t="e">
        <f t="shared" si="16"/>
        <v>#DIV/0!</v>
      </c>
      <c r="AL39" s="6"/>
      <c r="AM39" s="6"/>
      <c r="AN39" s="6"/>
      <c r="AO39" s="7"/>
      <c r="AS39" s="28"/>
      <c r="AT39" s="25"/>
    </row>
    <row r="40" spans="1:46" ht="18.75" customHeight="1" thickBot="1">
      <c r="A40" t="str">
        <f t="shared" si="4"/>
        <v/>
      </c>
      <c r="B40" s="73"/>
      <c r="C40" s="73"/>
      <c r="D40" s="73"/>
      <c r="E40" s="73"/>
      <c r="F40" s="73"/>
      <c r="G40" s="73"/>
      <c r="H40" s="73"/>
      <c r="I40" s="74"/>
      <c r="J40" s="74"/>
      <c r="K40" s="73"/>
      <c r="L40" s="6" t="str">
        <f t="shared" si="0"/>
        <v>Saturday</v>
      </c>
      <c r="M40" s="6" t="str">
        <f t="shared" si="0"/>
        <v>Saturday</v>
      </c>
      <c r="N40" s="6">
        <f t="shared" si="5"/>
        <v>1900</v>
      </c>
      <c r="O40" s="6">
        <f t="shared" si="6"/>
        <v>1</v>
      </c>
      <c r="P40" s="6">
        <f t="shared" si="1"/>
        <v>0</v>
      </c>
      <c r="Q40" s="6">
        <f t="shared" si="7"/>
        <v>0</v>
      </c>
      <c r="R40" s="6">
        <f t="shared" si="8"/>
        <v>0</v>
      </c>
      <c r="S40" s="6" t="str">
        <f t="shared" si="9"/>
        <v>1900/1/0</v>
      </c>
      <c r="T40" s="7">
        <f t="shared" si="2"/>
        <v>0</v>
      </c>
      <c r="U40" s="8">
        <f t="shared" si="17"/>
        <v>10000</v>
      </c>
      <c r="V40" s="7">
        <f t="shared" si="10"/>
        <v>0</v>
      </c>
      <c r="W40" s="9">
        <f t="shared" si="11"/>
        <v>0</v>
      </c>
      <c r="X40" s="9" t="str">
        <f t="shared" si="3"/>
        <v/>
      </c>
      <c r="Y40" s="9" t="str">
        <f t="shared" si="12"/>
        <v/>
      </c>
      <c r="Z40" s="10" t="str">
        <f t="shared" si="13"/>
        <v/>
      </c>
      <c r="AA40" s="9">
        <f t="shared" si="18"/>
        <v>0</v>
      </c>
      <c r="AB40" s="11" t="e">
        <f>COUNTIF(H$2:H40,"&gt;0")/(COUNTIF(H$2:H40,"&lt;0")+COUNTIF(H$2:H40,"&gt;0"))</f>
        <v>#DIV/0!</v>
      </c>
      <c r="AC40" s="11" t="e">
        <f t="shared" si="19"/>
        <v>#DIV/0!</v>
      </c>
      <c r="AD40" s="8" t="e">
        <f t="shared" si="20"/>
        <v>#DIV/0!</v>
      </c>
      <c r="AE40" s="11" t="e">
        <f t="shared" si="21"/>
        <v>#DIV/0!</v>
      </c>
      <c r="AF40" s="11" t="e">
        <f t="shared" si="22"/>
        <v>#DIV/0!</v>
      </c>
      <c r="AG40" s="12" t="str">
        <f>IF(ISERROR(SUMIF($G$1:$G40,"&gt;0")/-SUMIF($G$1:$G40,"&lt;0"))=FALSE,SUMIF($G$1:$G40,"&gt;0")/-SUMIF($G$1:$G40,"&lt;0"),"")</f>
        <v/>
      </c>
      <c r="AH40" s="12"/>
      <c r="AI40" s="21" t="str">
        <f t="shared" si="14"/>
        <v/>
      </c>
      <c r="AJ40" s="21" t="str">
        <f t="shared" si="15"/>
        <v/>
      </c>
      <c r="AK40" s="21" t="e">
        <f t="shared" si="16"/>
        <v>#DIV/0!</v>
      </c>
      <c r="AL40" s="6"/>
      <c r="AM40" s="6"/>
      <c r="AN40" s="6"/>
      <c r="AO40" s="6"/>
      <c r="AS40" s="28"/>
      <c r="AT40" s="25"/>
    </row>
    <row r="41" spans="1:46" ht="18.75" customHeight="1" thickBot="1">
      <c r="A41" t="str">
        <f t="shared" si="4"/>
        <v/>
      </c>
      <c r="B41" s="73"/>
      <c r="C41" s="73"/>
      <c r="D41" s="73"/>
      <c r="E41" s="73"/>
      <c r="F41" s="73"/>
      <c r="G41" s="73"/>
      <c r="H41" s="73"/>
      <c r="I41" s="74"/>
      <c r="J41" s="74"/>
      <c r="K41" s="73"/>
      <c r="L41" s="6" t="str">
        <f t="shared" si="0"/>
        <v>Saturday</v>
      </c>
      <c r="M41" s="6" t="str">
        <f t="shared" si="0"/>
        <v>Saturday</v>
      </c>
      <c r="N41" s="6">
        <f t="shared" si="5"/>
        <v>1900</v>
      </c>
      <c r="O41" s="6">
        <f t="shared" si="6"/>
        <v>1</v>
      </c>
      <c r="P41" s="6">
        <f t="shared" si="1"/>
        <v>0</v>
      </c>
      <c r="Q41" s="6">
        <f t="shared" si="7"/>
        <v>0</v>
      </c>
      <c r="R41" s="6">
        <f t="shared" si="8"/>
        <v>0</v>
      </c>
      <c r="S41" s="6" t="str">
        <f t="shared" si="9"/>
        <v>1900/1/0</v>
      </c>
      <c r="T41" s="7">
        <f t="shared" si="2"/>
        <v>0</v>
      </c>
      <c r="U41" s="8">
        <f t="shared" si="17"/>
        <v>10000</v>
      </c>
      <c r="V41" s="7">
        <f t="shared" si="10"/>
        <v>0</v>
      </c>
      <c r="W41" s="9">
        <f t="shared" si="11"/>
        <v>0</v>
      </c>
      <c r="X41" s="9" t="str">
        <f t="shared" si="3"/>
        <v/>
      </c>
      <c r="Y41" s="9" t="str">
        <f t="shared" si="12"/>
        <v/>
      </c>
      <c r="Z41" s="10" t="str">
        <f t="shared" si="13"/>
        <v/>
      </c>
      <c r="AA41" s="9">
        <f t="shared" si="18"/>
        <v>0</v>
      </c>
      <c r="AB41" s="11" t="e">
        <f>COUNTIF(H$2:H41,"&gt;0")/(COUNTIF(H$2:H41,"&lt;0")+COUNTIF(H$2:H41,"&gt;0"))</f>
        <v>#DIV/0!</v>
      </c>
      <c r="AC41" s="11" t="e">
        <f t="shared" si="19"/>
        <v>#DIV/0!</v>
      </c>
      <c r="AD41" s="8" t="e">
        <f t="shared" si="20"/>
        <v>#DIV/0!</v>
      </c>
      <c r="AE41" s="11" t="e">
        <f t="shared" si="21"/>
        <v>#DIV/0!</v>
      </c>
      <c r="AF41" s="11" t="e">
        <f t="shared" si="22"/>
        <v>#DIV/0!</v>
      </c>
      <c r="AG41" s="12" t="str">
        <f>IF(ISERROR(SUMIF($G$1:$G41,"&gt;0")/-SUMIF($G$1:$G41,"&lt;0"))=FALSE,SUMIF($G$1:$G41,"&gt;0")/-SUMIF($G$1:$G41,"&lt;0"),"")</f>
        <v/>
      </c>
      <c r="AH41" s="12"/>
      <c r="AI41" s="21" t="str">
        <f t="shared" si="14"/>
        <v/>
      </c>
      <c r="AJ41" s="21" t="str">
        <f t="shared" si="15"/>
        <v/>
      </c>
      <c r="AK41" s="21" t="e">
        <f t="shared" si="16"/>
        <v>#DIV/0!</v>
      </c>
      <c r="AL41" s="6"/>
      <c r="AM41" s="6"/>
      <c r="AN41" s="6"/>
      <c r="AO41" s="6"/>
      <c r="AS41" s="28"/>
      <c r="AT41" s="25"/>
    </row>
    <row r="42" spans="1:46" ht="18.75" customHeight="1" thickBot="1">
      <c r="A42" t="str">
        <f t="shared" si="4"/>
        <v/>
      </c>
      <c r="B42" s="73"/>
      <c r="C42" s="73"/>
      <c r="D42" s="73"/>
      <c r="E42" s="73"/>
      <c r="F42" s="73"/>
      <c r="G42" s="73"/>
      <c r="H42" s="73"/>
      <c r="I42" s="74"/>
      <c r="J42" s="74"/>
      <c r="K42" s="73"/>
      <c r="L42" s="6" t="str">
        <f t="shared" si="0"/>
        <v>Saturday</v>
      </c>
      <c r="M42" s="6" t="str">
        <f t="shared" si="0"/>
        <v>Saturday</v>
      </c>
      <c r="N42" s="6">
        <f t="shared" si="5"/>
        <v>1900</v>
      </c>
      <c r="O42" s="6">
        <f t="shared" si="6"/>
        <v>1</v>
      </c>
      <c r="P42" s="6">
        <f t="shared" si="1"/>
        <v>0</v>
      </c>
      <c r="Q42" s="6">
        <f t="shared" si="7"/>
        <v>0</v>
      </c>
      <c r="R42" s="6">
        <f t="shared" si="8"/>
        <v>0</v>
      </c>
      <c r="S42" s="6" t="str">
        <f t="shared" si="9"/>
        <v>1900/1/0</v>
      </c>
      <c r="T42" s="7">
        <f t="shared" si="2"/>
        <v>0</v>
      </c>
      <c r="U42" s="8">
        <f t="shared" si="17"/>
        <v>10000</v>
      </c>
      <c r="V42" s="7">
        <f t="shared" si="10"/>
        <v>0</v>
      </c>
      <c r="W42" s="9">
        <f t="shared" si="11"/>
        <v>0</v>
      </c>
      <c r="X42" s="9" t="str">
        <f t="shared" si="3"/>
        <v/>
      </c>
      <c r="Y42" s="9" t="str">
        <f t="shared" si="12"/>
        <v/>
      </c>
      <c r="Z42" s="10" t="str">
        <f t="shared" si="13"/>
        <v/>
      </c>
      <c r="AA42" s="9">
        <f t="shared" si="18"/>
        <v>0</v>
      </c>
      <c r="AB42" s="11" t="e">
        <f>COUNTIF(H$2:H42,"&gt;0")/(COUNTIF(H$2:H42,"&lt;0")+COUNTIF(H$2:H42,"&gt;0"))</f>
        <v>#DIV/0!</v>
      </c>
      <c r="AC42" s="11" t="e">
        <f t="shared" si="19"/>
        <v>#DIV/0!</v>
      </c>
      <c r="AD42" s="8" t="e">
        <f t="shared" si="20"/>
        <v>#DIV/0!</v>
      </c>
      <c r="AE42" s="11" t="e">
        <f t="shared" si="21"/>
        <v>#DIV/0!</v>
      </c>
      <c r="AF42" s="11" t="e">
        <f t="shared" si="22"/>
        <v>#DIV/0!</v>
      </c>
      <c r="AG42" s="12" t="str">
        <f>IF(ISERROR(SUMIF($G$1:$G42,"&gt;0")/-SUMIF($G$1:$G42,"&lt;0"))=FALSE,SUMIF($G$1:$G42,"&gt;0")/-SUMIF($G$1:$G42,"&lt;0"),"")</f>
        <v/>
      </c>
      <c r="AH42" s="12"/>
      <c r="AI42" s="21" t="str">
        <f t="shared" si="14"/>
        <v/>
      </c>
      <c r="AJ42" s="21" t="str">
        <f t="shared" si="15"/>
        <v/>
      </c>
      <c r="AK42" s="21" t="e">
        <f t="shared" si="16"/>
        <v>#DIV/0!</v>
      </c>
      <c r="AL42" s="6"/>
      <c r="AM42" s="6"/>
      <c r="AN42" s="6"/>
      <c r="AO42" s="6"/>
      <c r="AP42">
        <f>2431-2384</f>
        <v>47</v>
      </c>
    </row>
    <row r="43" spans="1:46" ht="18.75" customHeight="1" thickBot="1">
      <c r="A43" t="str">
        <f t="shared" si="4"/>
        <v/>
      </c>
      <c r="B43" s="73"/>
      <c r="C43" s="73"/>
      <c r="D43" s="73"/>
      <c r="E43" s="73"/>
      <c r="F43" s="73"/>
      <c r="G43" s="73"/>
      <c r="H43" s="73"/>
      <c r="I43" s="74"/>
      <c r="J43" s="74"/>
      <c r="K43" s="73"/>
      <c r="L43" s="6" t="str">
        <f t="shared" ref="L43" si="23">VLOOKUP(WEEKDAY(I43),daymap,2,0)</f>
        <v>Saturday</v>
      </c>
      <c r="M43" s="6" t="str">
        <f t="shared" ref="M43" si="24">VLOOKUP(WEEKDAY(J43),daymap,2,0)</f>
        <v>Saturday</v>
      </c>
      <c r="N43" s="6">
        <f t="shared" ref="N43" si="25">YEAR(I43)</f>
        <v>1900</v>
      </c>
      <c r="O43" s="6">
        <f t="shared" ref="O43" si="26">MONTH(I43)</f>
        <v>1</v>
      </c>
      <c r="P43" s="6">
        <f t="shared" ref="P43" si="27">WEEKNUM(I43)</f>
        <v>0</v>
      </c>
      <c r="Q43" s="6">
        <f t="shared" ref="Q43" si="28">HOUR(I43)</f>
        <v>0</v>
      </c>
      <c r="R43" s="6">
        <f t="shared" ref="R43" si="29">MINUTE(I43)</f>
        <v>0</v>
      </c>
      <c r="S43" s="6" t="str">
        <f t="shared" ref="S43" si="30">YEAR(I43)&amp;"/"&amp;MONTH(I43)&amp;"/"&amp;DAY(I43)</f>
        <v>1900/1/0</v>
      </c>
      <c r="T43" s="7">
        <f t="shared" si="2"/>
        <v>0</v>
      </c>
      <c r="U43" s="8">
        <f t="shared" ref="U43" si="31">U42+G43-T43</f>
        <v>10000</v>
      </c>
      <c r="V43" s="7">
        <f t="shared" si="10"/>
        <v>0</v>
      </c>
      <c r="W43" s="9">
        <f t="shared" ref="W43" si="32">IF(SIGN(H43)=1,IF(AND(H42&gt;0,H43&gt;0),1+W42,IF(H43&gt;0,1,0)),IF(AND(H42&lt;0,H43&lt;0),W42-1,IF(H43&lt;0,-1,0)))</f>
        <v>0</v>
      </c>
      <c r="X43" s="9" t="str">
        <f t="shared" si="3"/>
        <v/>
      </c>
      <c r="Y43" s="9" t="str">
        <f t="shared" si="12"/>
        <v/>
      </c>
      <c r="Z43" s="10" t="str">
        <f t="shared" si="13"/>
        <v/>
      </c>
      <c r="AA43" s="9">
        <f t="shared" ref="AA43" si="33">ROUNDDOWN((I43-J42)*24*60,0)</f>
        <v>0</v>
      </c>
      <c r="AB43" s="11" t="e">
        <f>COUNTIF(H$2:H43,"&gt;0")/(COUNTIF(H$2:H43,"&lt;0")+COUNTIF(H$2:H43,"&gt;0"))</f>
        <v>#DIV/0!</v>
      </c>
      <c r="AC43" s="11" t="e">
        <f t="shared" ref="AC43" si="34">ROUND(COUNTIF(H23:H42,"&gt;0")/(COUNTIF(H23:H42,"&lt;0")+COUNTIF(H23:H42,"&gt;0")),2)</f>
        <v>#DIV/0!</v>
      </c>
      <c r="AD43" s="8" t="e">
        <f t="shared" ref="AD43" si="35">IF(AC42&lt;$AM$38,"exclude","")</f>
        <v>#DIV/0!</v>
      </c>
      <c r="AE43" s="11" t="e">
        <f t="shared" si="21"/>
        <v>#DIV/0!</v>
      </c>
      <c r="AF43" s="11" t="e">
        <f t="shared" si="22"/>
        <v>#DIV/0!</v>
      </c>
      <c r="AG43" s="12" t="str">
        <f>IF(ISERROR(SUMIF($G$1:$G43,"&gt;0")/-SUMIF($G$1:$G43,"&lt;0"))=FALSE,SUMIF($G$1:$G43,"&gt;0")/-SUMIF($G$1:$G43,"&lt;0"),"")</f>
        <v/>
      </c>
      <c r="AH43" s="12"/>
      <c r="AI43" s="21" t="str">
        <f t="shared" si="14"/>
        <v/>
      </c>
      <c r="AJ43" s="21" t="str">
        <f t="shared" si="15"/>
        <v/>
      </c>
      <c r="AK43" s="21" t="e">
        <f t="shared" si="16"/>
        <v>#DIV/0!</v>
      </c>
      <c r="AL43" s="6"/>
      <c r="AM43" s="6"/>
      <c r="AN43" s="6"/>
      <c r="AO43" s="6"/>
    </row>
    <row r="44" spans="1:46" ht="18.75" customHeight="1" thickBot="1">
      <c r="A44" t="str">
        <f t="shared" si="4"/>
        <v/>
      </c>
      <c r="B44" s="73"/>
      <c r="C44" s="73"/>
      <c r="D44" s="73"/>
      <c r="E44" s="73"/>
      <c r="F44" s="73"/>
      <c r="G44" s="73"/>
      <c r="H44" s="73"/>
      <c r="I44" s="74"/>
      <c r="J44" s="74"/>
      <c r="K44" s="73"/>
      <c r="L44" s="6" t="str">
        <f t="shared" ref="L44:L107" si="36">VLOOKUP(WEEKDAY(I44),daymap,2,0)</f>
        <v>Saturday</v>
      </c>
      <c r="M44" s="6" t="str">
        <f t="shared" ref="M44:M107" si="37">VLOOKUP(WEEKDAY(J44),daymap,2,0)</f>
        <v>Saturday</v>
      </c>
      <c r="N44" s="6">
        <f t="shared" ref="N44:N107" si="38">YEAR(I44)</f>
        <v>1900</v>
      </c>
      <c r="O44" s="6">
        <f t="shared" ref="O44:O107" si="39">MONTH(I44)</f>
        <v>1</v>
      </c>
      <c r="P44" s="6">
        <f t="shared" ref="P44:P107" si="40">WEEKNUM(I44)</f>
        <v>0</v>
      </c>
      <c r="Q44" s="6">
        <f t="shared" ref="Q44:Q107" si="41">HOUR(I44)</f>
        <v>0</v>
      </c>
      <c r="R44" s="6">
        <f t="shared" ref="R44:R107" si="42">MINUTE(I44)</f>
        <v>0</v>
      </c>
      <c r="S44" s="6" t="str">
        <f t="shared" ref="S44:S107" si="43">YEAR(I44)&amp;"/"&amp;MONTH(I44)&amp;"/"&amp;DAY(I44)</f>
        <v>1900/1/0</v>
      </c>
      <c r="T44" s="7">
        <f t="shared" si="2"/>
        <v>0</v>
      </c>
      <c r="U44" s="8">
        <f t="shared" ref="U44:U107" si="44">U43+G44-T44</f>
        <v>10000</v>
      </c>
      <c r="V44" s="7">
        <f t="shared" si="10"/>
        <v>0</v>
      </c>
      <c r="W44" s="9">
        <f t="shared" ref="W44:W107" si="45">IF(SIGN(H44)=1,IF(AND(H43&gt;0,H44&gt;0),1+W43,IF(H44&gt;0,1,0)),IF(AND(H43&lt;0,H44&lt;0),W43-1,IF(H44&lt;0,-1,0)))</f>
        <v>0</v>
      </c>
      <c r="X44" s="9" t="str">
        <f t="shared" si="3"/>
        <v/>
      </c>
      <c r="Y44" s="9" t="str">
        <f t="shared" si="12"/>
        <v/>
      </c>
      <c r="Z44" s="10" t="str">
        <f t="shared" si="13"/>
        <v/>
      </c>
      <c r="AA44" s="9">
        <f t="shared" ref="AA44:AA107" si="46">ROUNDDOWN((I44-J43)*24*60,0)</f>
        <v>0</v>
      </c>
      <c r="AB44" s="11" t="e">
        <f>COUNTIF(H$2:H44,"&gt;0")/(COUNTIF(H$2:H44,"&lt;0")+COUNTIF(H$2:H44,"&gt;0"))</f>
        <v>#DIV/0!</v>
      </c>
      <c r="AC44" s="11" t="e">
        <f t="shared" ref="AC44:AC107" si="47">ROUND(COUNTIF(H24:H43,"&gt;0")/(COUNTIF(H24:H43,"&lt;0")+COUNTIF(H24:H43,"&gt;0")),2)</f>
        <v>#DIV/0!</v>
      </c>
      <c r="AD44" s="8" t="e">
        <f t="shared" ref="AD44:AD107" si="48">IF(AC43&lt;$AM$38,"exclude","")</f>
        <v>#DIV/0!</v>
      </c>
      <c r="AE44" s="11" t="e">
        <f t="shared" si="21"/>
        <v>#DIV/0!</v>
      </c>
      <c r="AF44" s="11" t="e">
        <f t="shared" si="22"/>
        <v>#DIV/0!</v>
      </c>
      <c r="AG44" s="12" t="str">
        <f>IF(ISERROR(SUMIF($G$1:$G44,"&gt;0")/-SUMIF($G$1:$G44,"&lt;0"))=FALSE,SUMIF($G$1:$G44,"&gt;0")/-SUMIF($G$1:$G44,"&lt;0"),"")</f>
        <v/>
      </c>
      <c r="AH44" s="12"/>
      <c r="AI44" s="21" t="str">
        <f t="shared" si="14"/>
        <v/>
      </c>
      <c r="AJ44" s="21" t="str">
        <f t="shared" si="15"/>
        <v/>
      </c>
      <c r="AK44" s="21" t="e">
        <f t="shared" si="16"/>
        <v>#DIV/0!</v>
      </c>
      <c r="AL44" s="6"/>
      <c r="AM44" s="6"/>
      <c r="AN44" s="6"/>
      <c r="AO44" s="6"/>
    </row>
    <row r="45" spans="1:46" ht="18.75" customHeight="1" thickBot="1">
      <c r="A45" t="str">
        <f t="shared" si="4"/>
        <v/>
      </c>
      <c r="B45" s="73"/>
      <c r="C45" s="73"/>
      <c r="D45" s="73"/>
      <c r="E45" s="73"/>
      <c r="F45" s="73"/>
      <c r="G45" s="73"/>
      <c r="H45" s="73"/>
      <c r="I45" s="74"/>
      <c r="J45" s="74"/>
      <c r="K45" s="73"/>
      <c r="L45" s="6" t="str">
        <f t="shared" si="36"/>
        <v>Saturday</v>
      </c>
      <c r="M45" s="6" t="str">
        <f t="shared" si="37"/>
        <v>Saturday</v>
      </c>
      <c r="N45" s="6">
        <f t="shared" si="38"/>
        <v>1900</v>
      </c>
      <c r="O45" s="6">
        <f t="shared" si="39"/>
        <v>1</v>
      </c>
      <c r="P45" s="6">
        <f t="shared" si="40"/>
        <v>0</v>
      </c>
      <c r="Q45" s="6">
        <f t="shared" si="41"/>
        <v>0</v>
      </c>
      <c r="R45" s="6">
        <f t="shared" si="42"/>
        <v>0</v>
      </c>
      <c r="S45" s="6" t="str">
        <f t="shared" si="43"/>
        <v>1900/1/0</v>
      </c>
      <c r="T45" s="7">
        <f t="shared" si="2"/>
        <v>0</v>
      </c>
      <c r="U45" s="8">
        <f t="shared" si="44"/>
        <v>10000</v>
      </c>
      <c r="V45" s="7">
        <f t="shared" si="10"/>
        <v>0</v>
      </c>
      <c r="W45" s="9">
        <f t="shared" si="45"/>
        <v>0</v>
      </c>
      <c r="X45" s="9" t="str">
        <f t="shared" si="3"/>
        <v/>
      </c>
      <c r="Y45" s="9" t="str">
        <f t="shared" si="12"/>
        <v/>
      </c>
      <c r="Z45" s="10" t="str">
        <f t="shared" si="13"/>
        <v/>
      </c>
      <c r="AA45" s="9">
        <f t="shared" si="46"/>
        <v>0</v>
      </c>
      <c r="AB45" s="11" t="e">
        <f>COUNTIF(H$2:H45,"&gt;0")/(COUNTIF(H$2:H45,"&lt;0")+COUNTIF(H$2:H45,"&gt;0"))</f>
        <v>#DIV/0!</v>
      </c>
      <c r="AC45" s="11" t="e">
        <f t="shared" si="47"/>
        <v>#DIV/0!</v>
      </c>
      <c r="AD45" s="8" t="e">
        <f t="shared" si="48"/>
        <v>#DIV/0!</v>
      </c>
      <c r="AE45" s="11" t="e">
        <f t="shared" si="21"/>
        <v>#DIV/0!</v>
      </c>
      <c r="AF45" s="11" t="e">
        <f t="shared" si="22"/>
        <v>#DIV/0!</v>
      </c>
      <c r="AG45" s="12" t="str">
        <f>IF(ISERROR(SUMIF($G$1:$G45,"&gt;0")/-SUMIF($G$1:$G45,"&lt;0"))=FALSE,SUMIF($G$1:$G45,"&gt;0")/-SUMIF($G$1:$G45,"&lt;0"),"")</f>
        <v/>
      </c>
      <c r="AH45" s="12"/>
      <c r="AI45" s="21" t="str">
        <f t="shared" si="14"/>
        <v/>
      </c>
      <c r="AJ45" s="21" t="str">
        <f t="shared" si="15"/>
        <v/>
      </c>
      <c r="AK45" s="21" t="e">
        <f t="shared" si="16"/>
        <v>#DIV/0!</v>
      </c>
      <c r="AL45" s="6"/>
      <c r="AM45" s="6"/>
      <c r="AN45" s="6"/>
      <c r="AO45" s="6"/>
    </row>
    <row r="46" spans="1:46" ht="18.75" customHeight="1" thickBot="1">
      <c r="A46" t="str">
        <f t="shared" si="4"/>
        <v/>
      </c>
      <c r="B46" s="73"/>
      <c r="C46" s="73"/>
      <c r="D46" s="73"/>
      <c r="E46" s="73"/>
      <c r="F46" s="73"/>
      <c r="G46" s="73"/>
      <c r="H46" s="73"/>
      <c r="I46" s="74"/>
      <c r="J46" s="74"/>
      <c r="K46" s="73"/>
      <c r="L46" s="6" t="str">
        <f t="shared" si="36"/>
        <v>Saturday</v>
      </c>
      <c r="M46" s="6" t="str">
        <f t="shared" si="37"/>
        <v>Saturday</v>
      </c>
      <c r="N46" s="6">
        <f t="shared" si="38"/>
        <v>1900</v>
      </c>
      <c r="O46" s="6">
        <f t="shared" si="39"/>
        <v>1</v>
      </c>
      <c r="P46" s="6">
        <f t="shared" si="40"/>
        <v>0</v>
      </c>
      <c r="Q46" s="6">
        <f t="shared" si="41"/>
        <v>0</v>
      </c>
      <c r="R46" s="6">
        <f t="shared" si="42"/>
        <v>0</v>
      </c>
      <c r="S46" s="6" t="str">
        <f t="shared" si="43"/>
        <v>1900/1/0</v>
      </c>
      <c r="T46" s="7">
        <f t="shared" si="2"/>
        <v>0</v>
      </c>
      <c r="U46" s="8">
        <f t="shared" si="44"/>
        <v>10000</v>
      </c>
      <c r="V46" s="7">
        <f t="shared" si="10"/>
        <v>0</v>
      </c>
      <c r="W46" s="9">
        <f t="shared" si="45"/>
        <v>0</v>
      </c>
      <c r="X46" s="9" t="str">
        <f t="shared" si="3"/>
        <v/>
      </c>
      <c r="Y46" s="9" t="str">
        <f t="shared" si="12"/>
        <v/>
      </c>
      <c r="Z46" s="10" t="str">
        <f t="shared" si="13"/>
        <v/>
      </c>
      <c r="AA46" s="9">
        <f t="shared" si="46"/>
        <v>0</v>
      </c>
      <c r="AB46" s="11" t="e">
        <f>COUNTIF(H$2:H46,"&gt;0")/(COUNTIF(H$2:H46,"&lt;0")+COUNTIF(H$2:H46,"&gt;0"))</f>
        <v>#DIV/0!</v>
      </c>
      <c r="AC46" s="11" t="e">
        <f t="shared" si="47"/>
        <v>#DIV/0!</v>
      </c>
      <c r="AD46" s="8" t="e">
        <f t="shared" si="48"/>
        <v>#DIV/0!</v>
      </c>
      <c r="AE46" s="11" t="e">
        <f t="shared" si="21"/>
        <v>#DIV/0!</v>
      </c>
      <c r="AF46" s="11" t="e">
        <f t="shared" si="22"/>
        <v>#DIV/0!</v>
      </c>
      <c r="AG46" s="12" t="str">
        <f>IF(ISERROR(SUMIF($G$1:$G46,"&gt;0")/-SUMIF($G$1:$G46,"&lt;0"))=FALSE,SUMIF($G$1:$G46,"&gt;0")/-SUMIF($G$1:$G46,"&lt;0"),"")</f>
        <v/>
      </c>
      <c r="AH46" s="12"/>
      <c r="AI46" s="21" t="str">
        <f t="shared" si="14"/>
        <v/>
      </c>
      <c r="AJ46" s="21" t="str">
        <f t="shared" si="15"/>
        <v/>
      </c>
      <c r="AK46" s="21" t="e">
        <f t="shared" si="16"/>
        <v>#DIV/0!</v>
      </c>
      <c r="AL46" s="6"/>
      <c r="AM46" s="6"/>
      <c r="AN46" s="6"/>
      <c r="AO46" s="6"/>
    </row>
    <row r="47" spans="1:46" ht="18.75" customHeight="1" thickBot="1">
      <c r="A47" t="str">
        <f t="shared" si="4"/>
        <v/>
      </c>
      <c r="B47" s="73"/>
      <c r="C47" s="73"/>
      <c r="D47" s="73"/>
      <c r="E47" s="73"/>
      <c r="F47" s="73"/>
      <c r="G47" s="73"/>
      <c r="H47" s="73"/>
      <c r="I47" s="74"/>
      <c r="J47" s="74"/>
      <c r="K47" s="73"/>
      <c r="L47" s="6" t="str">
        <f t="shared" si="36"/>
        <v>Saturday</v>
      </c>
      <c r="M47" s="6" t="str">
        <f t="shared" si="37"/>
        <v>Saturday</v>
      </c>
      <c r="N47" s="6">
        <f t="shared" si="38"/>
        <v>1900</v>
      </c>
      <c r="O47" s="6">
        <f t="shared" si="39"/>
        <v>1</v>
      </c>
      <c r="P47" s="6">
        <f t="shared" si="40"/>
        <v>0</v>
      </c>
      <c r="Q47" s="6">
        <f t="shared" si="41"/>
        <v>0</v>
      </c>
      <c r="R47" s="6">
        <f t="shared" si="42"/>
        <v>0</v>
      </c>
      <c r="S47" s="6" t="str">
        <f t="shared" si="43"/>
        <v>1900/1/0</v>
      </c>
      <c r="T47" s="7">
        <f t="shared" si="2"/>
        <v>0</v>
      </c>
      <c r="U47" s="8">
        <f t="shared" si="44"/>
        <v>10000</v>
      </c>
      <c r="V47" s="7">
        <f t="shared" si="10"/>
        <v>0</v>
      </c>
      <c r="W47" s="9">
        <f t="shared" si="45"/>
        <v>0</v>
      </c>
      <c r="X47" s="9" t="str">
        <f t="shared" si="3"/>
        <v/>
      </c>
      <c r="Y47" s="9" t="str">
        <f t="shared" si="12"/>
        <v/>
      </c>
      <c r="Z47" s="10" t="str">
        <f t="shared" si="13"/>
        <v/>
      </c>
      <c r="AA47" s="9">
        <f t="shared" si="46"/>
        <v>0</v>
      </c>
      <c r="AB47" s="11" t="e">
        <f>COUNTIF(H$2:H47,"&gt;0")/(COUNTIF(H$2:H47,"&lt;0")+COUNTIF(H$2:H47,"&gt;0"))</f>
        <v>#DIV/0!</v>
      </c>
      <c r="AC47" s="11" t="e">
        <f t="shared" si="47"/>
        <v>#DIV/0!</v>
      </c>
      <c r="AD47" s="8" t="e">
        <f t="shared" si="48"/>
        <v>#DIV/0!</v>
      </c>
      <c r="AE47" s="11" t="e">
        <f t="shared" si="21"/>
        <v>#DIV/0!</v>
      </c>
      <c r="AF47" s="11" t="e">
        <f t="shared" si="22"/>
        <v>#DIV/0!</v>
      </c>
      <c r="AG47" s="12" t="str">
        <f>IF(ISERROR(SUMIF($G$1:$G47,"&gt;0")/-SUMIF($G$1:$G47,"&lt;0"))=FALSE,SUMIF($G$1:$G47,"&gt;0")/-SUMIF($G$1:$G47,"&lt;0"),"")</f>
        <v/>
      </c>
      <c r="AH47" s="12"/>
      <c r="AI47" s="21" t="str">
        <f t="shared" si="14"/>
        <v/>
      </c>
      <c r="AJ47" s="21" t="str">
        <f t="shared" si="15"/>
        <v/>
      </c>
      <c r="AK47" s="21" t="e">
        <f t="shared" si="16"/>
        <v>#DIV/0!</v>
      </c>
      <c r="AL47" s="6"/>
      <c r="AM47" s="6"/>
      <c r="AN47" s="6"/>
      <c r="AO47" s="6"/>
    </row>
    <row r="48" spans="1:46" ht="18.75" customHeight="1" thickBot="1">
      <c r="A48" t="str">
        <f t="shared" si="4"/>
        <v/>
      </c>
      <c r="B48" s="73"/>
      <c r="C48" s="73"/>
      <c r="D48" s="73"/>
      <c r="E48" s="73"/>
      <c r="F48" s="73"/>
      <c r="G48" s="73"/>
      <c r="H48" s="73"/>
      <c r="I48" s="74"/>
      <c r="J48" s="74"/>
      <c r="K48" s="73"/>
      <c r="L48" s="6" t="str">
        <f t="shared" si="36"/>
        <v>Saturday</v>
      </c>
      <c r="M48" s="6" t="str">
        <f t="shared" si="37"/>
        <v>Saturday</v>
      </c>
      <c r="N48" s="6">
        <f t="shared" si="38"/>
        <v>1900</v>
      </c>
      <c r="O48" s="6">
        <f t="shared" si="39"/>
        <v>1</v>
      </c>
      <c r="P48" s="6">
        <f t="shared" si="40"/>
        <v>0</v>
      </c>
      <c r="Q48" s="6">
        <f t="shared" si="41"/>
        <v>0</v>
      </c>
      <c r="R48" s="6">
        <f t="shared" si="42"/>
        <v>0</v>
      </c>
      <c r="S48" s="6" t="str">
        <f t="shared" si="43"/>
        <v>1900/1/0</v>
      </c>
      <c r="T48" s="7">
        <f t="shared" si="2"/>
        <v>0</v>
      </c>
      <c r="U48" s="8">
        <f t="shared" si="44"/>
        <v>10000</v>
      </c>
      <c r="V48" s="7">
        <f t="shared" si="10"/>
        <v>0</v>
      </c>
      <c r="W48" s="9">
        <f t="shared" si="45"/>
        <v>0</v>
      </c>
      <c r="X48" s="9" t="str">
        <f t="shared" si="3"/>
        <v/>
      </c>
      <c r="Y48" s="9" t="str">
        <f t="shared" si="12"/>
        <v/>
      </c>
      <c r="Z48" s="10" t="str">
        <f t="shared" si="13"/>
        <v/>
      </c>
      <c r="AA48" s="9">
        <f t="shared" si="46"/>
        <v>0</v>
      </c>
      <c r="AB48" s="11" t="e">
        <f>COUNTIF(H$2:H48,"&gt;0")/(COUNTIF(H$2:H48,"&lt;0")+COUNTIF(H$2:H48,"&gt;0"))</f>
        <v>#DIV/0!</v>
      </c>
      <c r="AC48" s="11" t="e">
        <f t="shared" si="47"/>
        <v>#DIV/0!</v>
      </c>
      <c r="AD48" s="8" t="e">
        <f t="shared" si="48"/>
        <v>#DIV/0!</v>
      </c>
      <c r="AE48" s="11" t="e">
        <f t="shared" si="21"/>
        <v>#DIV/0!</v>
      </c>
      <c r="AF48" s="11" t="e">
        <f t="shared" si="22"/>
        <v>#DIV/0!</v>
      </c>
      <c r="AG48" s="12" t="str">
        <f>IF(ISERROR(SUMIF($G$1:$G48,"&gt;0")/-SUMIF($G$1:$G48,"&lt;0"))=FALSE,SUMIF($G$1:$G48,"&gt;0")/-SUMIF($G$1:$G48,"&lt;0"),"")</f>
        <v/>
      </c>
      <c r="AH48" s="12"/>
      <c r="AI48" s="21" t="str">
        <f t="shared" si="14"/>
        <v/>
      </c>
      <c r="AJ48" s="21" t="str">
        <f t="shared" si="15"/>
        <v/>
      </c>
      <c r="AK48" s="21" t="e">
        <f t="shared" si="16"/>
        <v>#DIV/0!</v>
      </c>
      <c r="AL48" s="6"/>
      <c r="AM48" s="6"/>
      <c r="AN48" s="6"/>
      <c r="AO48" s="6"/>
    </row>
    <row r="49" spans="1:41" ht="18.75" customHeight="1" thickBot="1">
      <c r="A49" t="str">
        <f t="shared" si="4"/>
        <v/>
      </c>
      <c r="B49" s="73"/>
      <c r="C49" s="73"/>
      <c r="D49" s="73"/>
      <c r="E49" s="73"/>
      <c r="F49" s="73"/>
      <c r="G49" s="73"/>
      <c r="H49" s="73"/>
      <c r="I49" s="74"/>
      <c r="J49" s="74"/>
      <c r="K49" s="73"/>
      <c r="L49" s="6" t="str">
        <f t="shared" si="36"/>
        <v>Saturday</v>
      </c>
      <c r="M49" s="6" t="str">
        <f t="shared" si="37"/>
        <v>Saturday</v>
      </c>
      <c r="N49" s="6">
        <f t="shared" si="38"/>
        <v>1900</v>
      </c>
      <c r="O49" s="6">
        <f t="shared" si="39"/>
        <v>1</v>
      </c>
      <c r="P49" s="6">
        <f t="shared" si="40"/>
        <v>0</v>
      </c>
      <c r="Q49" s="6">
        <f t="shared" si="41"/>
        <v>0</v>
      </c>
      <c r="R49" s="6">
        <f t="shared" si="42"/>
        <v>0</v>
      </c>
      <c r="S49" s="6" t="str">
        <f t="shared" si="43"/>
        <v>1900/1/0</v>
      </c>
      <c r="T49" s="7">
        <f t="shared" si="2"/>
        <v>0</v>
      </c>
      <c r="U49" s="8">
        <f t="shared" si="44"/>
        <v>10000</v>
      </c>
      <c r="V49" s="7">
        <f t="shared" si="10"/>
        <v>0</v>
      </c>
      <c r="W49" s="9">
        <f t="shared" si="45"/>
        <v>0</v>
      </c>
      <c r="X49" s="9" t="str">
        <f t="shared" si="3"/>
        <v/>
      </c>
      <c r="Y49" s="9" t="str">
        <f t="shared" si="12"/>
        <v/>
      </c>
      <c r="Z49" s="10" t="str">
        <f t="shared" si="13"/>
        <v/>
      </c>
      <c r="AA49" s="9">
        <f t="shared" si="46"/>
        <v>0</v>
      </c>
      <c r="AB49" s="11" t="e">
        <f>COUNTIF(H$2:H49,"&gt;0")/(COUNTIF(H$2:H49,"&lt;0")+COUNTIF(H$2:H49,"&gt;0"))</f>
        <v>#DIV/0!</v>
      </c>
      <c r="AC49" s="11" t="e">
        <f t="shared" si="47"/>
        <v>#DIV/0!</v>
      </c>
      <c r="AD49" s="8" t="e">
        <f t="shared" si="48"/>
        <v>#DIV/0!</v>
      </c>
      <c r="AE49" s="11" t="e">
        <f t="shared" si="21"/>
        <v>#DIV/0!</v>
      </c>
      <c r="AF49" s="11" t="e">
        <f t="shared" si="22"/>
        <v>#DIV/0!</v>
      </c>
      <c r="AG49" s="12" t="str">
        <f>IF(ISERROR(SUMIF($G$1:$G49,"&gt;0")/-SUMIF($G$1:$G49,"&lt;0"))=FALSE,SUMIF($G$1:$G49,"&gt;0")/-SUMIF($G$1:$G49,"&lt;0"),"")</f>
        <v/>
      </c>
      <c r="AH49" s="12"/>
      <c r="AI49" s="21" t="str">
        <f t="shared" si="14"/>
        <v/>
      </c>
      <c r="AJ49" s="21" t="str">
        <f t="shared" si="15"/>
        <v/>
      </c>
      <c r="AK49" s="21" t="e">
        <f t="shared" si="16"/>
        <v>#DIV/0!</v>
      </c>
      <c r="AL49" s="6"/>
      <c r="AM49" s="6"/>
      <c r="AN49" s="6"/>
      <c r="AO49" s="6"/>
    </row>
    <row r="50" spans="1:41" ht="18.75" customHeight="1" thickBot="1">
      <c r="A50" t="str">
        <f t="shared" si="4"/>
        <v/>
      </c>
      <c r="B50" s="73"/>
      <c r="C50" s="73"/>
      <c r="D50" s="73"/>
      <c r="E50" s="73"/>
      <c r="F50" s="73"/>
      <c r="G50" s="73"/>
      <c r="H50" s="73"/>
      <c r="I50" s="74"/>
      <c r="J50" s="74"/>
      <c r="K50" s="73"/>
      <c r="L50" s="6" t="str">
        <f t="shared" si="36"/>
        <v>Saturday</v>
      </c>
      <c r="M50" s="6" t="str">
        <f t="shared" si="37"/>
        <v>Saturday</v>
      </c>
      <c r="N50" s="6">
        <f t="shared" si="38"/>
        <v>1900</v>
      </c>
      <c r="O50" s="6">
        <f t="shared" si="39"/>
        <v>1</v>
      </c>
      <c r="P50" s="6">
        <f t="shared" si="40"/>
        <v>0</v>
      </c>
      <c r="Q50" s="6">
        <f t="shared" si="41"/>
        <v>0</v>
      </c>
      <c r="R50" s="6">
        <f t="shared" si="42"/>
        <v>0</v>
      </c>
      <c r="S50" s="6" t="str">
        <f t="shared" si="43"/>
        <v>1900/1/0</v>
      </c>
      <c r="T50" s="7">
        <f t="shared" si="2"/>
        <v>0</v>
      </c>
      <c r="U50" s="8">
        <f t="shared" si="44"/>
        <v>10000</v>
      </c>
      <c r="V50" s="7">
        <f t="shared" si="10"/>
        <v>0</v>
      </c>
      <c r="W50" s="9">
        <f t="shared" si="45"/>
        <v>0</v>
      </c>
      <c r="X50" s="9" t="str">
        <f t="shared" si="3"/>
        <v/>
      </c>
      <c r="Y50" s="9" t="str">
        <f t="shared" si="12"/>
        <v/>
      </c>
      <c r="Z50" s="10" t="str">
        <f t="shared" si="13"/>
        <v/>
      </c>
      <c r="AA50" s="9">
        <f t="shared" si="46"/>
        <v>0</v>
      </c>
      <c r="AB50" s="11" t="e">
        <f>COUNTIF(H$2:H50,"&gt;0")/(COUNTIF(H$2:H50,"&lt;0")+COUNTIF(H$2:H50,"&gt;0"))</f>
        <v>#DIV/0!</v>
      </c>
      <c r="AC50" s="11" t="e">
        <f t="shared" si="47"/>
        <v>#DIV/0!</v>
      </c>
      <c r="AD50" s="8" t="e">
        <f t="shared" si="48"/>
        <v>#DIV/0!</v>
      </c>
      <c r="AE50" s="11" t="e">
        <f t="shared" si="21"/>
        <v>#DIV/0!</v>
      </c>
      <c r="AF50" s="11" t="e">
        <f t="shared" si="22"/>
        <v>#DIV/0!</v>
      </c>
      <c r="AG50" s="12" t="str">
        <f>IF(ISERROR(SUMIF($G$1:$G50,"&gt;0")/-SUMIF($G$1:$G50,"&lt;0"))=FALSE,SUMIF($G$1:$G50,"&gt;0")/-SUMIF($G$1:$G50,"&lt;0"),"")</f>
        <v/>
      </c>
      <c r="AH50" s="12"/>
      <c r="AI50" s="21" t="str">
        <f t="shared" si="14"/>
        <v/>
      </c>
      <c r="AJ50" s="21" t="str">
        <f t="shared" si="15"/>
        <v/>
      </c>
      <c r="AK50" s="21" t="e">
        <f t="shared" si="16"/>
        <v>#DIV/0!</v>
      </c>
      <c r="AL50" s="6"/>
      <c r="AM50" s="6"/>
      <c r="AN50" s="6"/>
      <c r="AO50" s="6"/>
    </row>
    <row r="51" spans="1:41" ht="18.75" customHeight="1" thickBot="1">
      <c r="A51" t="str">
        <f t="shared" si="4"/>
        <v/>
      </c>
      <c r="B51" s="73"/>
      <c r="C51" s="73"/>
      <c r="D51" s="73"/>
      <c r="E51" s="73"/>
      <c r="F51" s="73"/>
      <c r="G51" s="73"/>
      <c r="H51" s="73"/>
      <c r="I51" s="74"/>
      <c r="J51" s="74"/>
      <c r="K51" s="73"/>
      <c r="L51" s="6" t="str">
        <f t="shared" si="36"/>
        <v>Saturday</v>
      </c>
      <c r="M51" s="6" t="str">
        <f t="shared" si="37"/>
        <v>Saturday</v>
      </c>
      <c r="N51" s="6">
        <f t="shared" si="38"/>
        <v>1900</v>
      </c>
      <c r="O51" s="6">
        <f t="shared" si="39"/>
        <v>1</v>
      </c>
      <c r="P51" s="6">
        <f t="shared" si="40"/>
        <v>0</v>
      </c>
      <c r="Q51" s="6">
        <f t="shared" si="41"/>
        <v>0</v>
      </c>
      <c r="R51" s="6">
        <f t="shared" si="42"/>
        <v>0</v>
      </c>
      <c r="S51" s="6" t="str">
        <f t="shared" si="43"/>
        <v>1900/1/0</v>
      </c>
      <c r="T51" s="7">
        <f t="shared" si="2"/>
        <v>0</v>
      </c>
      <c r="U51" s="8">
        <f t="shared" si="44"/>
        <v>10000</v>
      </c>
      <c r="V51" s="7">
        <f t="shared" si="10"/>
        <v>0</v>
      </c>
      <c r="W51" s="9">
        <f t="shared" si="45"/>
        <v>0</v>
      </c>
      <c r="X51" s="9" t="str">
        <f t="shared" si="3"/>
        <v/>
      </c>
      <c r="Y51" s="9" t="str">
        <f t="shared" si="12"/>
        <v/>
      </c>
      <c r="Z51" s="10" t="str">
        <f t="shared" si="13"/>
        <v/>
      </c>
      <c r="AA51" s="9">
        <f t="shared" si="46"/>
        <v>0</v>
      </c>
      <c r="AB51" s="11" t="e">
        <f>COUNTIF(H$2:H51,"&gt;0")/(COUNTIF(H$2:H51,"&lt;0")+COUNTIF(H$2:H51,"&gt;0"))</f>
        <v>#DIV/0!</v>
      </c>
      <c r="AC51" s="11" t="e">
        <f t="shared" si="47"/>
        <v>#DIV/0!</v>
      </c>
      <c r="AD51" s="8" t="e">
        <f t="shared" si="48"/>
        <v>#DIV/0!</v>
      </c>
      <c r="AE51" s="11" t="e">
        <f t="shared" si="21"/>
        <v>#DIV/0!</v>
      </c>
      <c r="AF51" s="11" t="e">
        <f t="shared" si="22"/>
        <v>#DIV/0!</v>
      </c>
      <c r="AG51" s="12" t="str">
        <f>IF(ISERROR(SUMIF($G$1:$G51,"&gt;0")/-SUMIF($G$1:$G51,"&lt;0"))=FALSE,SUMIF($G$1:$G51,"&gt;0")/-SUMIF($G$1:$G51,"&lt;0"),"")</f>
        <v/>
      </c>
      <c r="AH51" s="12"/>
      <c r="AI51" s="21" t="str">
        <f t="shared" si="14"/>
        <v/>
      </c>
      <c r="AJ51" s="21" t="str">
        <f t="shared" si="15"/>
        <v/>
      </c>
      <c r="AK51" s="21" t="e">
        <f t="shared" si="16"/>
        <v>#DIV/0!</v>
      </c>
      <c r="AL51" s="6"/>
      <c r="AM51" s="6"/>
      <c r="AN51" s="6"/>
      <c r="AO51" s="6"/>
    </row>
    <row r="52" spans="1:41" ht="18.75" customHeight="1" thickBot="1">
      <c r="A52" t="str">
        <f t="shared" si="4"/>
        <v/>
      </c>
      <c r="B52" s="73"/>
      <c r="C52" s="73"/>
      <c r="D52" s="73"/>
      <c r="E52" s="73"/>
      <c r="F52" s="73"/>
      <c r="G52" s="73"/>
      <c r="H52" s="73"/>
      <c r="I52" s="74"/>
      <c r="J52" s="74"/>
      <c r="K52" s="73"/>
      <c r="L52" s="6" t="str">
        <f t="shared" si="36"/>
        <v>Saturday</v>
      </c>
      <c r="M52" s="6" t="str">
        <f t="shared" si="37"/>
        <v>Saturday</v>
      </c>
      <c r="N52" s="6">
        <f t="shared" si="38"/>
        <v>1900</v>
      </c>
      <c r="O52" s="6">
        <f t="shared" si="39"/>
        <v>1</v>
      </c>
      <c r="P52" s="6">
        <f t="shared" si="40"/>
        <v>0</v>
      </c>
      <c r="Q52" s="6">
        <f t="shared" si="41"/>
        <v>0</v>
      </c>
      <c r="R52" s="6">
        <f t="shared" si="42"/>
        <v>0</v>
      </c>
      <c r="S52" s="6" t="str">
        <f t="shared" si="43"/>
        <v>1900/1/0</v>
      </c>
      <c r="T52" s="7">
        <f t="shared" si="2"/>
        <v>0</v>
      </c>
      <c r="U52" s="8">
        <f t="shared" si="44"/>
        <v>10000</v>
      </c>
      <c r="V52" s="7">
        <f t="shared" si="10"/>
        <v>0</v>
      </c>
      <c r="W52" s="9">
        <f t="shared" si="45"/>
        <v>0</v>
      </c>
      <c r="X52" s="9" t="str">
        <f t="shared" si="3"/>
        <v/>
      </c>
      <c r="Y52" s="9" t="str">
        <f t="shared" si="12"/>
        <v/>
      </c>
      <c r="Z52" s="10" t="str">
        <f t="shared" si="13"/>
        <v/>
      </c>
      <c r="AA52" s="9">
        <f t="shared" si="46"/>
        <v>0</v>
      </c>
      <c r="AB52" s="11" t="e">
        <f>COUNTIF(H$2:H52,"&gt;0")/(COUNTIF(H$2:H52,"&lt;0")+COUNTIF(H$2:H52,"&gt;0"))</f>
        <v>#DIV/0!</v>
      </c>
      <c r="AC52" s="11" t="e">
        <f t="shared" si="47"/>
        <v>#DIV/0!</v>
      </c>
      <c r="AD52" s="8" t="e">
        <f t="shared" si="48"/>
        <v>#DIV/0!</v>
      </c>
      <c r="AE52" s="11" t="e">
        <f t="shared" si="21"/>
        <v>#DIV/0!</v>
      </c>
      <c r="AF52" s="11" t="e">
        <f t="shared" si="22"/>
        <v>#DIV/0!</v>
      </c>
      <c r="AG52" s="12" t="str">
        <f>IF(ISERROR(SUMIF($G$1:$G52,"&gt;0")/-SUMIF($G$1:$G52,"&lt;0"))=FALSE,SUMIF($G$1:$G52,"&gt;0")/-SUMIF($G$1:$G52,"&lt;0"),"")</f>
        <v/>
      </c>
      <c r="AH52" s="12"/>
      <c r="AI52" s="21" t="str">
        <f t="shared" si="14"/>
        <v/>
      </c>
      <c r="AJ52" s="21" t="str">
        <f t="shared" si="15"/>
        <v/>
      </c>
      <c r="AK52" s="21" t="e">
        <f t="shared" si="16"/>
        <v>#DIV/0!</v>
      </c>
      <c r="AL52" s="6"/>
      <c r="AM52" s="6"/>
      <c r="AN52" s="6"/>
      <c r="AO52" s="6"/>
    </row>
    <row r="53" spans="1:41" ht="18.75" customHeight="1" thickBot="1">
      <c r="A53" t="str">
        <f t="shared" si="4"/>
        <v/>
      </c>
      <c r="B53" s="73"/>
      <c r="C53" s="73"/>
      <c r="D53" s="73"/>
      <c r="E53" s="73"/>
      <c r="F53" s="73"/>
      <c r="G53" s="73"/>
      <c r="H53" s="73"/>
      <c r="I53" s="74"/>
      <c r="J53" s="74"/>
      <c r="K53" s="73"/>
      <c r="L53" s="6" t="str">
        <f t="shared" si="36"/>
        <v>Saturday</v>
      </c>
      <c r="M53" s="6" t="str">
        <f t="shared" si="37"/>
        <v>Saturday</v>
      </c>
      <c r="N53" s="6">
        <f t="shared" si="38"/>
        <v>1900</v>
      </c>
      <c r="O53" s="6">
        <f t="shared" si="39"/>
        <v>1</v>
      </c>
      <c r="P53" s="6">
        <f t="shared" si="40"/>
        <v>0</v>
      </c>
      <c r="Q53" s="6">
        <f t="shared" si="41"/>
        <v>0</v>
      </c>
      <c r="R53" s="6">
        <f t="shared" si="42"/>
        <v>0</v>
      </c>
      <c r="S53" s="6" t="str">
        <f t="shared" si="43"/>
        <v>1900/1/0</v>
      </c>
      <c r="T53" s="7">
        <f t="shared" si="2"/>
        <v>0</v>
      </c>
      <c r="U53" s="8">
        <f t="shared" si="44"/>
        <v>10000</v>
      </c>
      <c r="V53" s="7">
        <f t="shared" si="10"/>
        <v>0</v>
      </c>
      <c r="W53" s="9">
        <f t="shared" si="45"/>
        <v>0</v>
      </c>
      <c r="X53" s="9" t="str">
        <f t="shared" si="3"/>
        <v/>
      </c>
      <c r="Y53" s="9" t="str">
        <f t="shared" si="12"/>
        <v/>
      </c>
      <c r="Z53" s="10" t="str">
        <f t="shared" si="13"/>
        <v/>
      </c>
      <c r="AA53" s="9">
        <f t="shared" si="46"/>
        <v>0</v>
      </c>
      <c r="AB53" s="11" t="e">
        <f>COUNTIF(H$2:H53,"&gt;0")/(COUNTIF(H$2:H53,"&lt;0")+COUNTIF(H$2:H53,"&gt;0"))</f>
        <v>#DIV/0!</v>
      </c>
      <c r="AC53" s="11" t="e">
        <f t="shared" si="47"/>
        <v>#DIV/0!</v>
      </c>
      <c r="AD53" s="8" t="e">
        <f t="shared" si="48"/>
        <v>#DIV/0!</v>
      </c>
      <c r="AE53" s="11" t="e">
        <f t="shared" si="21"/>
        <v>#DIV/0!</v>
      </c>
      <c r="AF53" s="11" t="e">
        <f t="shared" si="22"/>
        <v>#DIV/0!</v>
      </c>
      <c r="AG53" s="12" t="str">
        <f>IF(ISERROR(SUMIF($G$1:$G53,"&gt;0")/-SUMIF($G$1:$G53,"&lt;0"))=FALSE,SUMIF($G$1:$G53,"&gt;0")/-SUMIF($G$1:$G53,"&lt;0"),"")</f>
        <v/>
      </c>
      <c r="AH53" s="12"/>
      <c r="AI53" s="21" t="str">
        <f t="shared" si="14"/>
        <v/>
      </c>
      <c r="AJ53" s="21" t="str">
        <f t="shared" si="15"/>
        <v/>
      </c>
      <c r="AK53" s="21" t="e">
        <f t="shared" si="16"/>
        <v>#DIV/0!</v>
      </c>
      <c r="AL53" s="6"/>
      <c r="AM53" s="6"/>
      <c r="AN53" s="6"/>
      <c r="AO53" s="6"/>
    </row>
    <row r="54" spans="1:41" ht="18.75" customHeight="1" thickBot="1">
      <c r="A54" t="str">
        <f t="shared" si="4"/>
        <v/>
      </c>
      <c r="B54" s="73"/>
      <c r="C54" s="73"/>
      <c r="D54" s="73"/>
      <c r="E54" s="73"/>
      <c r="F54" s="73"/>
      <c r="G54" s="73"/>
      <c r="H54" s="73"/>
      <c r="I54" s="74"/>
      <c r="J54" s="74"/>
      <c r="K54" s="73"/>
      <c r="L54" s="6" t="str">
        <f t="shared" si="36"/>
        <v>Saturday</v>
      </c>
      <c r="M54" s="6" t="str">
        <f t="shared" si="37"/>
        <v>Saturday</v>
      </c>
      <c r="N54" s="6">
        <f t="shared" si="38"/>
        <v>1900</v>
      </c>
      <c r="O54" s="6">
        <f t="shared" si="39"/>
        <v>1</v>
      </c>
      <c r="P54" s="6">
        <f t="shared" si="40"/>
        <v>0</v>
      </c>
      <c r="Q54" s="6">
        <f t="shared" si="41"/>
        <v>0</v>
      </c>
      <c r="R54" s="6">
        <f t="shared" si="42"/>
        <v>0</v>
      </c>
      <c r="S54" s="6" t="str">
        <f t="shared" si="43"/>
        <v>1900/1/0</v>
      </c>
      <c r="T54" s="7">
        <f t="shared" si="2"/>
        <v>0</v>
      </c>
      <c r="U54" s="8">
        <f t="shared" si="44"/>
        <v>10000</v>
      </c>
      <c r="V54" s="7">
        <f t="shared" si="10"/>
        <v>0</v>
      </c>
      <c r="W54" s="9">
        <f t="shared" si="45"/>
        <v>0</v>
      </c>
      <c r="X54" s="9" t="str">
        <f t="shared" si="3"/>
        <v/>
      </c>
      <c r="Y54" s="9" t="str">
        <f t="shared" si="12"/>
        <v/>
      </c>
      <c r="Z54" s="10" t="str">
        <f t="shared" si="13"/>
        <v/>
      </c>
      <c r="AA54" s="9">
        <f t="shared" si="46"/>
        <v>0</v>
      </c>
      <c r="AB54" s="11" t="e">
        <f>COUNTIF(H$2:H54,"&gt;0")/(COUNTIF(H$2:H54,"&lt;0")+COUNTIF(H$2:H54,"&gt;0"))</f>
        <v>#DIV/0!</v>
      </c>
      <c r="AC54" s="11" t="e">
        <f t="shared" si="47"/>
        <v>#DIV/0!</v>
      </c>
      <c r="AD54" s="8" t="e">
        <f t="shared" si="48"/>
        <v>#DIV/0!</v>
      </c>
      <c r="AE54" s="11" t="e">
        <f t="shared" si="21"/>
        <v>#DIV/0!</v>
      </c>
      <c r="AF54" s="11" t="e">
        <f t="shared" si="22"/>
        <v>#DIV/0!</v>
      </c>
      <c r="AG54" s="12" t="str">
        <f>IF(ISERROR(SUMIF($G$1:$G54,"&gt;0")/-SUMIF($G$1:$G54,"&lt;0"))=FALSE,SUMIF($G$1:$G54,"&gt;0")/-SUMIF($G$1:$G54,"&lt;0"),"")</f>
        <v/>
      </c>
      <c r="AH54" s="12"/>
      <c r="AI54" s="21" t="str">
        <f t="shared" si="14"/>
        <v/>
      </c>
      <c r="AJ54" s="21" t="str">
        <f t="shared" si="15"/>
        <v/>
      </c>
      <c r="AK54" s="21" t="e">
        <f t="shared" si="16"/>
        <v>#DIV/0!</v>
      </c>
      <c r="AL54" s="6"/>
      <c r="AM54" s="6"/>
      <c r="AN54" s="6"/>
      <c r="AO54" s="6"/>
    </row>
    <row r="55" spans="1:41" ht="18.75" customHeight="1" thickBot="1">
      <c r="A55" t="str">
        <f t="shared" si="4"/>
        <v/>
      </c>
      <c r="B55" s="73"/>
      <c r="C55" s="73"/>
      <c r="D55" s="73"/>
      <c r="E55" s="73"/>
      <c r="F55" s="73"/>
      <c r="G55" s="73"/>
      <c r="H55" s="73"/>
      <c r="I55" s="74"/>
      <c r="J55" s="74"/>
      <c r="K55" s="73"/>
      <c r="L55" s="6" t="str">
        <f t="shared" si="36"/>
        <v>Saturday</v>
      </c>
      <c r="M55" s="6" t="str">
        <f t="shared" si="37"/>
        <v>Saturday</v>
      </c>
      <c r="N55" s="6">
        <f t="shared" si="38"/>
        <v>1900</v>
      </c>
      <c r="O55" s="6">
        <f t="shared" si="39"/>
        <v>1</v>
      </c>
      <c r="P55" s="6">
        <f t="shared" si="40"/>
        <v>0</v>
      </c>
      <c r="Q55" s="6">
        <f t="shared" si="41"/>
        <v>0</v>
      </c>
      <c r="R55" s="6">
        <f t="shared" si="42"/>
        <v>0</v>
      </c>
      <c r="S55" s="6" t="str">
        <f t="shared" si="43"/>
        <v>1900/1/0</v>
      </c>
      <c r="T55" s="7">
        <f t="shared" si="2"/>
        <v>0</v>
      </c>
      <c r="U55" s="8">
        <f t="shared" si="44"/>
        <v>10000</v>
      </c>
      <c r="V55" s="7">
        <f t="shared" si="10"/>
        <v>0</v>
      </c>
      <c r="W55" s="9">
        <f t="shared" si="45"/>
        <v>0</v>
      </c>
      <c r="X55" s="9" t="str">
        <f t="shared" si="3"/>
        <v/>
      </c>
      <c r="Y55" s="9" t="str">
        <f t="shared" si="12"/>
        <v/>
      </c>
      <c r="Z55" s="10" t="str">
        <f t="shared" si="13"/>
        <v/>
      </c>
      <c r="AA55" s="9">
        <f t="shared" si="46"/>
        <v>0</v>
      </c>
      <c r="AB55" s="11" t="e">
        <f>COUNTIF(H$2:H55,"&gt;0")/(COUNTIF(H$2:H55,"&lt;0")+COUNTIF(H$2:H55,"&gt;0"))</f>
        <v>#DIV/0!</v>
      </c>
      <c r="AC55" s="11" t="e">
        <f t="shared" si="47"/>
        <v>#DIV/0!</v>
      </c>
      <c r="AD55" s="8" t="e">
        <f t="shared" si="48"/>
        <v>#DIV/0!</v>
      </c>
      <c r="AE55" s="11" t="e">
        <f t="shared" si="21"/>
        <v>#DIV/0!</v>
      </c>
      <c r="AF55" s="11" t="e">
        <f t="shared" si="22"/>
        <v>#DIV/0!</v>
      </c>
      <c r="AG55" s="12" t="str">
        <f>IF(ISERROR(SUMIF($G$1:$G55,"&gt;0")/-SUMIF($G$1:$G55,"&lt;0"))=FALSE,SUMIF($G$1:$G55,"&gt;0")/-SUMIF($G$1:$G55,"&lt;0"),"")</f>
        <v/>
      </c>
      <c r="AH55" s="12"/>
      <c r="AI55" s="21" t="str">
        <f t="shared" si="14"/>
        <v/>
      </c>
      <c r="AJ55" s="21" t="str">
        <f t="shared" si="15"/>
        <v/>
      </c>
      <c r="AK55" s="21" t="e">
        <f t="shared" si="16"/>
        <v>#DIV/0!</v>
      </c>
      <c r="AL55" s="6"/>
      <c r="AM55" s="6"/>
      <c r="AN55" s="6"/>
      <c r="AO55" s="6"/>
    </row>
    <row r="56" spans="1:41" ht="18.75" customHeight="1" thickBot="1">
      <c r="A56" t="str">
        <f t="shared" si="4"/>
        <v/>
      </c>
      <c r="B56" s="73"/>
      <c r="C56" s="73"/>
      <c r="D56" s="73"/>
      <c r="E56" s="73"/>
      <c r="F56" s="73"/>
      <c r="G56" s="73"/>
      <c r="H56" s="73"/>
      <c r="I56" s="74"/>
      <c r="J56" s="74"/>
      <c r="K56" s="73"/>
      <c r="L56" s="6" t="str">
        <f t="shared" si="36"/>
        <v>Saturday</v>
      </c>
      <c r="M56" s="6" t="str">
        <f t="shared" si="37"/>
        <v>Saturday</v>
      </c>
      <c r="N56" s="6">
        <f t="shared" si="38"/>
        <v>1900</v>
      </c>
      <c r="O56" s="6">
        <f t="shared" si="39"/>
        <v>1</v>
      </c>
      <c r="P56" s="6">
        <f t="shared" si="40"/>
        <v>0</v>
      </c>
      <c r="Q56" s="6">
        <f t="shared" si="41"/>
        <v>0</v>
      </c>
      <c r="R56" s="6">
        <f t="shared" si="42"/>
        <v>0</v>
      </c>
      <c r="S56" s="6" t="str">
        <f t="shared" si="43"/>
        <v>1900/1/0</v>
      </c>
      <c r="T56" s="7">
        <f t="shared" si="2"/>
        <v>0</v>
      </c>
      <c r="U56" s="8">
        <f t="shared" si="44"/>
        <v>10000</v>
      </c>
      <c r="V56" s="7">
        <f t="shared" si="10"/>
        <v>0</v>
      </c>
      <c r="W56" s="9">
        <f t="shared" si="45"/>
        <v>0</v>
      </c>
      <c r="X56" s="9" t="str">
        <f t="shared" si="3"/>
        <v/>
      </c>
      <c r="Y56" s="9" t="str">
        <f t="shared" si="12"/>
        <v/>
      </c>
      <c r="Z56" s="10" t="str">
        <f t="shared" si="13"/>
        <v/>
      </c>
      <c r="AA56" s="9">
        <f t="shared" si="46"/>
        <v>0</v>
      </c>
      <c r="AB56" s="11" t="e">
        <f>COUNTIF(H$2:H56,"&gt;0")/(COUNTIF(H$2:H56,"&lt;0")+COUNTIF(H$2:H56,"&gt;0"))</f>
        <v>#DIV/0!</v>
      </c>
      <c r="AC56" s="11" t="e">
        <f t="shared" si="47"/>
        <v>#DIV/0!</v>
      </c>
      <c r="AD56" s="8" t="e">
        <f t="shared" si="48"/>
        <v>#DIV/0!</v>
      </c>
      <c r="AE56" s="11" t="e">
        <f t="shared" si="21"/>
        <v>#DIV/0!</v>
      </c>
      <c r="AF56" s="11" t="e">
        <f t="shared" si="22"/>
        <v>#DIV/0!</v>
      </c>
      <c r="AG56" s="12" t="str">
        <f>IF(ISERROR(SUMIF($G$1:$G56,"&gt;0")/-SUMIF($G$1:$G56,"&lt;0"))=FALSE,SUMIF($G$1:$G56,"&gt;0")/-SUMIF($G$1:$G56,"&lt;0"),"")</f>
        <v/>
      </c>
      <c r="AH56" s="12"/>
      <c r="AI56" s="21" t="str">
        <f t="shared" si="14"/>
        <v/>
      </c>
      <c r="AJ56" s="21" t="str">
        <f t="shared" si="15"/>
        <v/>
      </c>
      <c r="AK56" s="21" t="e">
        <f t="shared" si="16"/>
        <v>#DIV/0!</v>
      </c>
      <c r="AL56" s="6"/>
      <c r="AM56" s="6"/>
      <c r="AN56" s="6"/>
      <c r="AO56" s="6"/>
    </row>
    <row r="57" spans="1:41" ht="18.75" customHeight="1" thickBot="1">
      <c r="A57" t="str">
        <f t="shared" si="4"/>
        <v/>
      </c>
      <c r="B57" s="73"/>
      <c r="C57" s="73"/>
      <c r="D57" s="73"/>
      <c r="E57" s="73"/>
      <c r="F57" s="73"/>
      <c r="G57" s="73"/>
      <c r="H57" s="73"/>
      <c r="I57" s="74"/>
      <c r="J57" s="74"/>
      <c r="K57" s="73"/>
      <c r="L57" s="6" t="str">
        <f t="shared" si="36"/>
        <v>Saturday</v>
      </c>
      <c r="M57" s="6" t="str">
        <f t="shared" si="37"/>
        <v>Saturday</v>
      </c>
      <c r="N57" s="6">
        <f t="shared" si="38"/>
        <v>1900</v>
      </c>
      <c r="O57" s="6">
        <f t="shared" si="39"/>
        <v>1</v>
      </c>
      <c r="P57" s="6">
        <f t="shared" si="40"/>
        <v>0</v>
      </c>
      <c r="Q57" s="6">
        <f t="shared" si="41"/>
        <v>0</v>
      </c>
      <c r="R57" s="6">
        <f t="shared" si="42"/>
        <v>0</v>
      </c>
      <c r="S57" s="6" t="str">
        <f t="shared" si="43"/>
        <v>1900/1/0</v>
      </c>
      <c r="T57" s="7">
        <f t="shared" si="2"/>
        <v>0</v>
      </c>
      <c r="U57" s="8">
        <f t="shared" si="44"/>
        <v>10000</v>
      </c>
      <c r="V57" s="7">
        <f t="shared" si="10"/>
        <v>0</v>
      </c>
      <c r="W57" s="9">
        <f t="shared" si="45"/>
        <v>0</v>
      </c>
      <c r="X57" s="9" t="str">
        <f t="shared" si="3"/>
        <v/>
      </c>
      <c r="Y57" s="9" t="str">
        <f t="shared" si="12"/>
        <v/>
      </c>
      <c r="Z57" s="10" t="str">
        <f t="shared" si="13"/>
        <v/>
      </c>
      <c r="AA57" s="9">
        <f t="shared" si="46"/>
        <v>0</v>
      </c>
      <c r="AB57" s="11" t="e">
        <f>COUNTIF(H$2:H57,"&gt;0")/(COUNTIF(H$2:H57,"&lt;0")+COUNTIF(H$2:H57,"&gt;0"))</f>
        <v>#DIV/0!</v>
      </c>
      <c r="AC57" s="11" t="e">
        <f t="shared" si="47"/>
        <v>#DIV/0!</v>
      </c>
      <c r="AD57" s="8" t="e">
        <f t="shared" si="48"/>
        <v>#DIV/0!</v>
      </c>
      <c r="AE57" s="11" t="e">
        <f t="shared" si="21"/>
        <v>#DIV/0!</v>
      </c>
      <c r="AF57" s="11" t="e">
        <f t="shared" si="22"/>
        <v>#DIV/0!</v>
      </c>
      <c r="AG57" s="12" t="str">
        <f>IF(ISERROR(SUMIF($G$1:$G57,"&gt;0")/-SUMIF($G$1:$G57,"&lt;0"))=FALSE,SUMIF($G$1:$G57,"&gt;0")/-SUMIF($G$1:$G57,"&lt;0"),"")</f>
        <v/>
      </c>
      <c r="AH57" s="12"/>
      <c r="AI57" s="21" t="str">
        <f t="shared" si="14"/>
        <v/>
      </c>
      <c r="AJ57" s="21" t="str">
        <f t="shared" si="15"/>
        <v/>
      </c>
      <c r="AK57" s="21" t="e">
        <f t="shared" si="16"/>
        <v>#DIV/0!</v>
      </c>
      <c r="AL57" s="6"/>
      <c r="AM57" s="6"/>
      <c r="AN57" s="6"/>
      <c r="AO57" s="6"/>
    </row>
    <row r="58" spans="1:41" ht="18.75" customHeight="1" thickBot="1">
      <c r="A58" t="str">
        <f t="shared" si="4"/>
        <v/>
      </c>
      <c r="B58" s="73"/>
      <c r="C58" s="73"/>
      <c r="D58" s="73"/>
      <c r="E58" s="73"/>
      <c r="F58" s="73"/>
      <c r="G58" s="73"/>
      <c r="H58" s="73"/>
      <c r="I58" s="74"/>
      <c r="J58" s="74"/>
      <c r="K58" s="73"/>
      <c r="L58" s="6" t="str">
        <f t="shared" si="36"/>
        <v>Saturday</v>
      </c>
      <c r="M58" s="6" t="str">
        <f t="shared" si="37"/>
        <v>Saturday</v>
      </c>
      <c r="N58" s="6">
        <f t="shared" si="38"/>
        <v>1900</v>
      </c>
      <c r="O58" s="6">
        <f t="shared" si="39"/>
        <v>1</v>
      </c>
      <c r="P58" s="6">
        <f t="shared" si="40"/>
        <v>0</v>
      </c>
      <c r="Q58" s="6">
        <f t="shared" si="41"/>
        <v>0</v>
      </c>
      <c r="R58" s="6">
        <f t="shared" si="42"/>
        <v>0</v>
      </c>
      <c r="S58" s="6" t="str">
        <f t="shared" si="43"/>
        <v>1900/1/0</v>
      </c>
      <c r="T58" s="7">
        <f t="shared" si="2"/>
        <v>0</v>
      </c>
      <c r="U58" s="8">
        <f t="shared" si="44"/>
        <v>10000</v>
      </c>
      <c r="V58" s="7">
        <f t="shared" si="10"/>
        <v>0</v>
      </c>
      <c r="W58" s="9">
        <f t="shared" si="45"/>
        <v>0</v>
      </c>
      <c r="X58" s="9" t="str">
        <f t="shared" si="3"/>
        <v/>
      </c>
      <c r="Y58" s="9" t="str">
        <f t="shared" si="12"/>
        <v/>
      </c>
      <c r="Z58" s="10" t="str">
        <f t="shared" si="13"/>
        <v/>
      </c>
      <c r="AA58" s="9">
        <f t="shared" si="46"/>
        <v>0</v>
      </c>
      <c r="AB58" s="11" t="e">
        <f>COUNTIF(H$2:H58,"&gt;0")/(COUNTIF(H$2:H58,"&lt;0")+COUNTIF(H$2:H58,"&gt;0"))</f>
        <v>#DIV/0!</v>
      </c>
      <c r="AC58" s="11" t="e">
        <f t="shared" si="47"/>
        <v>#DIV/0!</v>
      </c>
      <c r="AD58" s="8" t="e">
        <f t="shared" si="48"/>
        <v>#DIV/0!</v>
      </c>
      <c r="AE58" s="11" t="e">
        <f t="shared" si="21"/>
        <v>#DIV/0!</v>
      </c>
      <c r="AF58" s="11" t="e">
        <f t="shared" si="22"/>
        <v>#DIV/0!</v>
      </c>
      <c r="AG58" s="12" t="str">
        <f>IF(ISERROR(SUMIF($G$1:$G58,"&gt;0")/-SUMIF($G$1:$G58,"&lt;0"))=FALSE,SUMIF($G$1:$G58,"&gt;0")/-SUMIF($G$1:$G58,"&lt;0"),"")</f>
        <v/>
      </c>
      <c r="AH58" s="12"/>
      <c r="AI58" s="21" t="str">
        <f t="shared" si="14"/>
        <v/>
      </c>
      <c r="AJ58" s="21" t="str">
        <f t="shared" si="15"/>
        <v/>
      </c>
      <c r="AK58" s="21" t="e">
        <f t="shared" si="16"/>
        <v>#DIV/0!</v>
      </c>
      <c r="AL58" s="6"/>
      <c r="AM58" s="6"/>
      <c r="AN58" s="6"/>
      <c r="AO58" s="6"/>
    </row>
    <row r="59" spans="1:41" ht="18.75" customHeight="1" thickBot="1">
      <c r="A59" t="str">
        <f t="shared" si="4"/>
        <v/>
      </c>
      <c r="B59" s="73"/>
      <c r="C59" s="73"/>
      <c r="D59" s="73"/>
      <c r="E59" s="73"/>
      <c r="F59" s="73"/>
      <c r="G59" s="73"/>
      <c r="H59" s="73"/>
      <c r="I59" s="74"/>
      <c r="J59" s="74"/>
      <c r="K59" s="73"/>
      <c r="L59" s="6" t="str">
        <f t="shared" si="36"/>
        <v>Saturday</v>
      </c>
      <c r="M59" s="6" t="str">
        <f t="shared" si="37"/>
        <v>Saturday</v>
      </c>
      <c r="N59" s="6">
        <f t="shared" si="38"/>
        <v>1900</v>
      </c>
      <c r="O59" s="6">
        <f t="shared" si="39"/>
        <v>1</v>
      </c>
      <c r="P59" s="6">
        <f t="shared" si="40"/>
        <v>0</v>
      </c>
      <c r="Q59" s="6">
        <f t="shared" si="41"/>
        <v>0</v>
      </c>
      <c r="R59" s="6">
        <f t="shared" si="42"/>
        <v>0</v>
      </c>
      <c r="S59" s="6" t="str">
        <f t="shared" si="43"/>
        <v>1900/1/0</v>
      </c>
      <c r="T59" s="7">
        <f t="shared" si="2"/>
        <v>0</v>
      </c>
      <c r="U59" s="8">
        <f t="shared" si="44"/>
        <v>10000</v>
      </c>
      <c r="V59" s="7">
        <f t="shared" si="10"/>
        <v>0</v>
      </c>
      <c r="W59" s="9">
        <f t="shared" si="45"/>
        <v>0</v>
      </c>
      <c r="X59" s="9" t="str">
        <f t="shared" si="3"/>
        <v/>
      </c>
      <c r="Y59" s="9" t="str">
        <f t="shared" si="12"/>
        <v/>
      </c>
      <c r="Z59" s="10" t="str">
        <f t="shared" si="13"/>
        <v/>
      </c>
      <c r="AA59" s="9">
        <f t="shared" si="46"/>
        <v>0</v>
      </c>
      <c r="AB59" s="11" t="e">
        <f>COUNTIF(H$2:H59,"&gt;0")/(COUNTIF(H$2:H59,"&lt;0")+COUNTIF(H$2:H59,"&gt;0"))</f>
        <v>#DIV/0!</v>
      </c>
      <c r="AC59" s="11" t="e">
        <f t="shared" si="47"/>
        <v>#DIV/0!</v>
      </c>
      <c r="AD59" s="8" t="e">
        <f t="shared" si="48"/>
        <v>#DIV/0!</v>
      </c>
      <c r="AE59" s="11" t="e">
        <f t="shared" si="21"/>
        <v>#DIV/0!</v>
      </c>
      <c r="AF59" s="11" t="e">
        <f t="shared" si="22"/>
        <v>#DIV/0!</v>
      </c>
      <c r="AG59" s="12" t="str">
        <f>IF(ISERROR(SUMIF($G$1:$G59,"&gt;0")/-SUMIF($G$1:$G59,"&lt;0"))=FALSE,SUMIF($G$1:$G59,"&gt;0")/-SUMIF($G$1:$G59,"&lt;0"),"")</f>
        <v/>
      </c>
      <c r="AH59" s="12"/>
      <c r="AI59" s="21" t="str">
        <f t="shared" si="14"/>
        <v/>
      </c>
      <c r="AJ59" s="21" t="str">
        <f t="shared" si="15"/>
        <v/>
      </c>
      <c r="AK59" s="21" t="e">
        <f t="shared" si="16"/>
        <v>#DIV/0!</v>
      </c>
      <c r="AL59" s="6"/>
      <c r="AM59" s="6"/>
      <c r="AN59" s="6"/>
      <c r="AO59" s="6"/>
    </row>
    <row r="60" spans="1:41" ht="18.75" customHeight="1" thickBot="1">
      <c r="A60" t="str">
        <f t="shared" si="4"/>
        <v/>
      </c>
      <c r="B60" s="73"/>
      <c r="C60" s="73"/>
      <c r="D60" s="73"/>
      <c r="E60" s="73"/>
      <c r="F60" s="73"/>
      <c r="G60" s="73"/>
      <c r="H60" s="73"/>
      <c r="I60" s="74"/>
      <c r="J60" s="74"/>
      <c r="K60" s="73"/>
      <c r="L60" s="6" t="str">
        <f t="shared" si="36"/>
        <v>Saturday</v>
      </c>
      <c r="M60" s="6" t="str">
        <f t="shared" si="37"/>
        <v>Saturday</v>
      </c>
      <c r="N60" s="6">
        <f t="shared" si="38"/>
        <v>1900</v>
      </c>
      <c r="O60" s="6">
        <f t="shared" si="39"/>
        <v>1</v>
      </c>
      <c r="P60" s="6">
        <f t="shared" si="40"/>
        <v>0</v>
      </c>
      <c r="Q60" s="6">
        <f t="shared" si="41"/>
        <v>0</v>
      </c>
      <c r="R60" s="6">
        <f t="shared" si="42"/>
        <v>0</v>
      </c>
      <c r="S60" s="6" t="str">
        <f t="shared" si="43"/>
        <v>1900/1/0</v>
      </c>
      <c r="T60" s="7">
        <f t="shared" si="2"/>
        <v>0</v>
      </c>
      <c r="U60" s="8">
        <f t="shared" si="44"/>
        <v>10000</v>
      </c>
      <c r="V60" s="7">
        <f t="shared" si="10"/>
        <v>0</v>
      </c>
      <c r="W60" s="9">
        <f t="shared" si="45"/>
        <v>0</v>
      </c>
      <c r="X60" s="9" t="str">
        <f t="shared" si="3"/>
        <v/>
      </c>
      <c r="Y60" s="9" t="str">
        <f t="shared" si="12"/>
        <v/>
      </c>
      <c r="Z60" s="10" t="str">
        <f t="shared" si="13"/>
        <v/>
      </c>
      <c r="AA60" s="9">
        <f t="shared" si="46"/>
        <v>0</v>
      </c>
      <c r="AB60" s="11" t="e">
        <f>COUNTIF(H$2:H60,"&gt;0")/(COUNTIF(H$2:H60,"&lt;0")+COUNTIF(H$2:H60,"&gt;0"))</f>
        <v>#DIV/0!</v>
      </c>
      <c r="AC60" s="11" t="e">
        <f t="shared" si="47"/>
        <v>#DIV/0!</v>
      </c>
      <c r="AD60" s="8" t="e">
        <f t="shared" si="48"/>
        <v>#DIV/0!</v>
      </c>
      <c r="AE60" s="11" t="e">
        <f t="shared" si="21"/>
        <v>#DIV/0!</v>
      </c>
      <c r="AF60" s="11" t="e">
        <f t="shared" si="22"/>
        <v>#DIV/0!</v>
      </c>
      <c r="AG60" s="12" t="str">
        <f>IF(ISERROR(SUMIF($G$1:$G60,"&gt;0")/-SUMIF($G$1:$G60,"&lt;0"))=FALSE,SUMIF($G$1:$G60,"&gt;0")/-SUMIF($G$1:$G60,"&lt;0"),"")</f>
        <v/>
      </c>
      <c r="AH60" s="12"/>
      <c r="AI60" s="21" t="str">
        <f t="shared" si="14"/>
        <v/>
      </c>
      <c r="AJ60" s="21" t="str">
        <f t="shared" si="15"/>
        <v/>
      </c>
      <c r="AK60" s="21" t="e">
        <f t="shared" si="16"/>
        <v>#DIV/0!</v>
      </c>
      <c r="AL60" s="6"/>
      <c r="AM60" s="6"/>
      <c r="AN60" s="6"/>
      <c r="AO60" s="6"/>
    </row>
    <row r="61" spans="1:41" ht="18.75" customHeight="1" thickBot="1">
      <c r="A61" t="str">
        <f t="shared" si="4"/>
        <v/>
      </c>
      <c r="B61" s="73"/>
      <c r="C61" s="73"/>
      <c r="D61" s="73"/>
      <c r="E61" s="73"/>
      <c r="F61" s="73"/>
      <c r="G61" s="73"/>
      <c r="H61" s="73"/>
      <c r="I61" s="74"/>
      <c r="J61" s="74"/>
      <c r="K61" s="73"/>
      <c r="L61" s="6" t="str">
        <f t="shared" si="36"/>
        <v>Saturday</v>
      </c>
      <c r="M61" s="6" t="str">
        <f t="shared" si="37"/>
        <v>Saturday</v>
      </c>
      <c r="N61" s="6">
        <f t="shared" si="38"/>
        <v>1900</v>
      </c>
      <c r="O61" s="6">
        <f t="shared" si="39"/>
        <v>1</v>
      </c>
      <c r="P61" s="6">
        <f t="shared" si="40"/>
        <v>0</v>
      </c>
      <c r="Q61" s="6">
        <f t="shared" si="41"/>
        <v>0</v>
      </c>
      <c r="R61" s="6">
        <f t="shared" si="42"/>
        <v>0</v>
      </c>
      <c r="S61" s="6" t="str">
        <f t="shared" si="43"/>
        <v>1900/1/0</v>
      </c>
      <c r="T61" s="7">
        <f t="shared" si="2"/>
        <v>0</v>
      </c>
      <c r="U61" s="8">
        <f t="shared" si="44"/>
        <v>10000</v>
      </c>
      <c r="V61" s="7">
        <f t="shared" si="10"/>
        <v>0</v>
      </c>
      <c r="W61" s="9">
        <f t="shared" si="45"/>
        <v>0</v>
      </c>
      <c r="X61" s="9" t="str">
        <f t="shared" si="3"/>
        <v/>
      </c>
      <c r="Y61" s="9" t="str">
        <f t="shared" si="12"/>
        <v/>
      </c>
      <c r="Z61" s="10" t="str">
        <f t="shared" si="13"/>
        <v/>
      </c>
      <c r="AA61" s="9">
        <f t="shared" si="46"/>
        <v>0</v>
      </c>
      <c r="AB61" s="11" t="e">
        <f>COUNTIF(H$2:H61,"&gt;0")/(COUNTIF(H$2:H61,"&lt;0")+COUNTIF(H$2:H61,"&gt;0"))</f>
        <v>#DIV/0!</v>
      </c>
      <c r="AC61" s="11" t="e">
        <f t="shared" si="47"/>
        <v>#DIV/0!</v>
      </c>
      <c r="AD61" s="8" t="e">
        <f t="shared" si="48"/>
        <v>#DIV/0!</v>
      </c>
      <c r="AE61" s="11" t="e">
        <f t="shared" si="21"/>
        <v>#DIV/0!</v>
      </c>
      <c r="AF61" s="11" t="e">
        <f t="shared" si="22"/>
        <v>#DIV/0!</v>
      </c>
      <c r="AG61" s="12" t="str">
        <f>IF(ISERROR(SUMIF($G$1:$G61,"&gt;0")/-SUMIF($G$1:$G61,"&lt;0"))=FALSE,SUMIF($G$1:$G61,"&gt;0")/-SUMIF($G$1:$G61,"&lt;0"),"")</f>
        <v/>
      </c>
      <c r="AH61" s="12"/>
      <c r="AI61" s="21" t="str">
        <f t="shared" si="14"/>
        <v/>
      </c>
      <c r="AJ61" s="21" t="str">
        <f t="shared" si="15"/>
        <v/>
      </c>
      <c r="AK61" s="21" t="e">
        <f t="shared" si="16"/>
        <v>#DIV/0!</v>
      </c>
      <c r="AL61" s="6"/>
      <c r="AM61" s="6"/>
      <c r="AN61" s="6"/>
      <c r="AO61" s="6"/>
    </row>
    <row r="62" spans="1:41" ht="18.75" customHeight="1" thickBot="1">
      <c r="A62" t="str">
        <f t="shared" si="4"/>
        <v/>
      </c>
      <c r="B62" s="73"/>
      <c r="C62" s="73"/>
      <c r="D62" s="73"/>
      <c r="E62" s="73"/>
      <c r="F62" s="73"/>
      <c r="G62" s="73"/>
      <c r="H62" s="73"/>
      <c r="I62" s="74"/>
      <c r="J62" s="74"/>
      <c r="K62" s="73"/>
      <c r="L62" s="6" t="str">
        <f t="shared" si="36"/>
        <v>Saturday</v>
      </c>
      <c r="M62" s="6" t="str">
        <f t="shared" si="37"/>
        <v>Saturday</v>
      </c>
      <c r="N62" s="6">
        <f t="shared" si="38"/>
        <v>1900</v>
      </c>
      <c r="O62" s="6">
        <f t="shared" si="39"/>
        <v>1</v>
      </c>
      <c r="P62" s="6">
        <f t="shared" si="40"/>
        <v>0</v>
      </c>
      <c r="Q62" s="6">
        <f t="shared" si="41"/>
        <v>0</v>
      </c>
      <c r="R62" s="6">
        <f t="shared" si="42"/>
        <v>0</v>
      </c>
      <c r="S62" s="6" t="str">
        <f t="shared" si="43"/>
        <v>1900/1/0</v>
      </c>
      <c r="T62" s="7">
        <f t="shared" si="2"/>
        <v>0</v>
      </c>
      <c r="U62" s="8">
        <f t="shared" si="44"/>
        <v>10000</v>
      </c>
      <c r="V62" s="7">
        <f t="shared" si="10"/>
        <v>0</v>
      </c>
      <c r="W62" s="9">
        <f t="shared" si="45"/>
        <v>0</v>
      </c>
      <c r="X62" s="9" t="str">
        <f t="shared" si="3"/>
        <v/>
      </c>
      <c r="Y62" s="9" t="str">
        <f t="shared" si="12"/>
        <v/>
      </c>
      <c r="Z62" s="10" t="str">
        <f t="shared" si="13"/>
        <v/>
      </c>
      <c r="AA62" s="9">
        <f t="shared" si="46"/>
        <v>0</v>
      </c>
      <c r="AB62" s="11" t="e">
        <f>COUNTIF(H$2:H62,"&gt;0")/(COUNTIF(H$2:H62,"&lt;0")+COUNTIF(H$2:H62,"&gt;0"))</f>
        <v>#DIV/0!</v>
      </c>
      <c r="AC62" s="11" t="e">
        <f t="shared" si="47"/>
        <v>#DIV/0!</v>
      </c>
      <c r="AD62" s="8" t="e">
        <f t="shared" si="48"/>
        <v>#DIV/0!</v>
      </c>
      <c r="AE62" s="11" t="e">
        <f t="shared" si="21"/>
        <v>#DIV/0!</v>
      </c>
      <c r="AF62" s="11" t="e">
        <f t="shared" si="22"/>
        <v>#DIV/0!</v>
      </c>
      <c r="AG62" s="12" t="str">
        <f>IF(ISERROR(SUMIF($G$1:$G62,"&gt;0")/-SUMIF($G$1:$G62,"&lt;0"))=FALSE,SUMIF($G$1:$G62,"&gt;0")/-SUMIF($G$1:$G62,"&lt;0"),"")</f>
        <v/>
      </c>
      <c r="AH62" s="12"/>
      <c r="AI62" s="21" t="str">
        <f t="shared" si="14"/>
        <v/>
      </c>
      <c r="AJ62" s="21" t="str">
        <f t="shared" si="15"/>
        <v/>
      </c>
      <c r="AK62" s="21" t="e">
        <f t="shared" si="16"/>
        <v>#DIV/0!</v>
      </c>
      <c r="AL62" s="6"/>
      <c r="AM62" s="6"/>
      <c r="AN62" s="6"/>
      <c r="AO62" s="6"/>
    </row>
    <row r="63" spans="1:41" ht="18.75" customHeight="1" thickBot="1">
      <c r="A63" t="str">
        <f t="shared" si="4"/>
        <v/>
      </c>
      <c r="B63" s="73"/>
      <c r="C63" s="73"/>
      <c r="D63" s="73"/>
      <c r="E63" s="73"/>
      <c r="F63" s="73"/>
      <c r="G63" s="73"/>
      <c r="H63" s="73"/>
      <c r="I63" s="74"/>
      <c r="J63" s="74"/>
      <c r="K63" s="73"/>
      <c r="L63" s="6" t="str">
        <f t="shared" si="36"/>
        <v>Saturday</v>
      </c>
      <c r="M63" s="6" t="str">
        <f t="shared" si="37"/>
        <v>Saturday</v>
      </c>
      <c r="N63" s="6">
        <f t="shared" si="38"/>
        <v>1900</v>
      </c>
      <c r="O63" s="6">
        <f t="shared" si="39"/>
        <v>1</v>
      </c>
      <c r="P63" s="6">
        <f t="shared" si="40"/>
        <v>0</v>
      </c>
      <c r="Q63" s="6">
        <f t="shared" si="41"/>
        <v>0</v>
      </c>
      <c r="R63" s="6">
        <f t="shared" si="42"/>
        <v>0</v>
      </c>
      <c r="S63" s="6" t="str">
        <f t="shared" si="43"/>
        <v>1900/1/0</v>
      </c>
      <c r="T63" s="7">
        <f t="shared" si="2"/>
        <v>0</v>
      </c>
      <c r="U63" s="8">
        <f t="shared" si="44"/>
        <v>10000</v>
      </c>
      <c r="V63" s="7">
        <f t="shared" si="10"/>
        <v>0</v>
      </c>
      <c r="W63" s="9">
        <f t="shared" si="45"/>
        <v>0</v>
      </c>
      <c r="X63" s="9" t="str">
        <f t="shared" si="3"/>
        <v/>
      </c>
      <c r="Y63" s="9" t="str">
        <f t="shared" si="12"/>
        <v/>
      </c>
      <c r="Z63" s="10" t="str">
        <f t="shared" si="13"/>
        <v/>
      </c>
      <c r="AA63" s="9">
        <f t="shared" si="46"/>
        <v>0</v>
      </c>
      <c r="AB63" s="11" t="e">
        <f>COUNTIF(H$2:H63,"&gt;0")/(COUNTIF(H$2:H63,"&lt;0")+COUNTIF(H$2:H63,"&gt;0"))</f>
        <v>#DIV/0!</v>
      </c>
      <c r="AC63" s="11" t="e">
        <f t="shared" si="47"/>
        <v>#DIV/0!</v>
      </c>
      <c r="AD63" s="8" t="e">
        <f t="shared" si="48"/>
        <v>#DIV/0!</v>
      </c>
      <c r="AE63" s="11" t="e">
        <f t="shared" si="21"/>
        <v>#DIV/0!</v>
      </c>
      <c r="AF63" s="11" t="e">
        <f t="shared" si="22"/>
        <v>#DIV/0!</v>
      </c>
      <c r="AG63" s="12" t="str">
        <f>IF(ISERROR(SUMIF($G$1:$G63,"&gt;0")/-SUMIF($G$1:$G63,"&lt;0"))=FALSE,SUMIF($G$1:$G63,"&gt;0")/-SUMIF($G$1:$G63,"&lt;0"),"")</f>
        <v/>
      </c>
      <c r="AH63" s="12"/>
      <c r="AI63" s="21" t="str">
        <f t="shared" si="14"/>
        <v/>
      </c>
      <c r="AJ63" s="21" t="str">
        <f t="shared" si="15"/>
        <v/>
      </c>
      <c r="AK63" s="21" t="e">
        <f t="shared" si="16"/>
        <v>#DIV/0!</v>
      </c>
      <c r="AL63" s="6"/>
      <c r="AM63" s="6"/>
      <c r="AN63" s="6"/>
      <c r="AO63" s="6"/>
    </row>
    <row r="64" spans="1:41" ht="18.75" customHeight="1" thickBot="1">
      <c r="A64" t="str">
        <f t="shared" si="4"/>
        <v/>
      </c>
      <c r="B64" s="73"/>
      <c r="C64" s="73"/>
      <c r="D64" s="73"/>
      <c r="E64" s="73"/>
      <c r="F64" s="73"/>
      <c r="G64" s="73"/>
      <c r="H64" s="73"/>
      <c r="I64" s="74"/>
      <c r="J64" s="74"/>
      <c r="K64" s="73"/>
      <c r="L64" s="6" t="str">
        <f t="shared" si="36"/>
        <v>Saturday</v>
      </c>
      <c r="M64" s="6" t="str">
        <f t="shared" si="37"/>
        <v>Saturday</v>
      </c>
      <c r="N64" s="6">
        <f t="shared" si="38"/>
        <v>1900</v>
      </c>
      <c r="O64" s="6">
        <f t="shared" si="39"/>
        <v>1</v>
      </c>
      <c r="P64" s="6">
        <f t="shared" si="40"/>
        <v>0</v>
      </c>
      <c r="Q64" s="6">
        <f t="shared" si="41"/>
        <v>0</v>
      </c>
      <c r="R64" s="6">
        <f t="shared" si="42"/>
        <v>0</v>
      </c>
      <c r="S64" s="6" t="str">
        <f t="shared" si="43"/>
        <v>1900/1/0</v>
      </c>
      <c r="T64" s="7">
        <f t="shared" si="2"/>
        <v>0</v>
      </c>
      <c r="U64" s="8">
        <f t="shared" si="44"/>
        <v>10000</v>
      </c>
      <c r="V64" s="7">
        <f t="shared" si="10"/>
        <v>0</v>
      </c>
      <c r="W64" s="9">
        <f t="shared" si="45"/>
        <v>0</v>
      </c>
      <c r="X64" s="9" t="str">
        <f t="shared" si="3"/>
        <v/>
      </c>
      <c r="Y64" s="9" t="str">
        <f t="shared" si="12"/>
        <v/>
      </c>
      <c r="Z64" s="10" t="str">
        <f t="shared" si="13"/>
        <v/>
      </c>
      <c r="AA64" s="9">
        <f t="shared" si="46"/>
        <v>0</v>
      </c>
      <c r="AB64" s="11" t="e">
        <f>COUNTIF(H$2:H64,"&gt;0")/(COUNTIF(H$2:H64,"&lt;0")+COUNTIF(H$2:H64,"&gt;0"))</f>
        <v>#DIV/0!</v>
      </c>
      <c r="AC64" s="11" t="e">
        <f t="shared" si="47"/>
        <v>#DIV/0!</v>
      </c>
      <c r="AD64" s="8" t="e">
        <f t="shared" si="48"/>
        <v>#DIV/0!</v>
      </c>
      <c r="AE64" s="11" t="e">
        <f t="shared" si="21"/>
        <v>#DIV/0!</v>
      </c>
      <c r="AF64" s="11" t="e">
        <f t="shared" si="22"/>
        <v>#DIV/0!</v>
      </c>
      <c r="AG64" s="12" t="str">
        <f>IF(ISERROR(SUMIF($G$1:$G64,"&gt;0")/-SUMIF($G$1:$G64,"&lt;0"))=FALSE,SUMIF($G$1:$G64,"&gt;0")/-SUMIF($G$1:$G64,"&lt;0"),"")</f>
        <v/>
      </c>
      <c r="AH64" s="12"/>
      <c r="AI64" s="21" t="str">
        <f t="shared" si="14"/>
        <v/>
      </c>
      <c r="AJ64" s="21" t="str">
        <f t="shared" si="15"/>
        <v/>
      </c>
      <c r="AK64" s="21" t="e">
        <f t="shared" si="16"/>
        <v>#DIV/0!</v>
      </c>
      <c r="AL64" s="6"/>
      <c r="AM64" s="6"/>
      <c r="AN64" s="6"/>
      <c r="AO64" s="6"/>
    </row>
    <row r="65" spans="1:41" ht="18.75" customHeight="1" thickBot="1">
      <c r="A65" t="str">
        <f t="shared" si="4"/>
        <v/>
      </c>
      <c r="B65" s="73"/>
      <c r="C65" s="73"/>
      <c r="D65" s="73"/>
      <c r="E65" s="73"/>
      <c r="F65" s="73"/>
      <c r="G65" s="73"/>
      <c r="H65" s="73"/>
      <c r="I65" s="74"/>
      <c r="J65" s="74"/>
      <c r="K65" s="73"/>
      <c r="L65" s="6" t="str">
        <f t="shared" si="36"/>
        <v>Saturday</v>
      </c>
      <c r="M65" s="6" t="str">
        <f t="shared" si="37"/>
        <v>Saturday</v>
      </c>
      <c r="N65" s="6">
        <f t="shared" si="38"/>
        <v>1900</v>
      </c>
      <c r="O65" s="6">
        <f t="shared" si="39"/>
        <v>1</v>
      </c>
      <c r="P65" s="6">
        <f t="shared" si="40"/>
        <v>0</v>
      </c>
      <c r="Q65" s="6">
        <f t="shared" si="41"/>
        <v>0</v>
      </c>
      <c r="R65" s="6">
        <f t="shared" si="42"/>
        <v>0</v>
      </c>
      <c r="S65" s="6" t="str">
        <f t="shared" si="43"/>
        <v>1900/1/0</v>
      </c>
      <c r="T65" s="7">
        <f t="shared" si="2"/>
        <v>0</v>
      </c>
      <c r="U65" s="8">
        <f t="shared" si="44"/>
        <v>10000</v>
      </c>
      <c r="V65" s="7">
        <f t="shared" si="10"/>
        <v>0</v>
      </c>
      <c r="W65" s="9">
        <f t="shared" si="45"/>
        <v>0</v>
      </c>
      <c r="X65" s="9" t="str">
        <f t="shared" si="3"/>
        <v/>
      </c>
      <c r="Y65" s="9" t="str">
        <f t="shared" si="12"/>
        <v/>
      </c>
      <c r="Z65" s="10" t="str">
        <f t="shared" si="13"/>
        <v/>
      </c>
      <c r="AA65" s="9">
        <f t="shared" si="46"/>
        <v>0</v>
      </c>
      <c r="AB65" s="11" t="e">
        <f>COUNTIF(H$2:H65,"&gt;0")/(COUNTIF(H$2:H65,"&lt;0")+COUNTIF(H$2:H65,"&gt;0"))</f>
        <v>#DIV/0!</v>
      </c>
      <c r="AC65" s="11" t="e">
        <f t="shared" si="47"/>
        <v>#DIV/0!</v>
      </c>
      <c r="AD65" s="8" t="e">
        <f t="shared" si="48"/>
        <v>#DIV/0!</v>
      </c>
      <c r="AE65" s="11" t="e">
        <f t="shared" si="21"/>
        <v>#DIV/0!</v>
      </c>
      <c r="AF65" s="11" t="e">
        <f t="shared" si="22"/>
        <v>#DIV/0!</v>
      </c>
      <c r="AG65" s="12" t="str">
        <f>IF(ISERROR(SUMIF($G$1:$G65,"&gt;0")/-SUMIF($G$1:$G65,"&lt;0"))=FALSE,SUMIF($G$1:$G65,"&gt;0")/-SUMIF($G$1:$G65,"&lt;0"),"")</f>
        <v/>
      </c>
      <c r="AH65" s="12"/>
      <c r="AI65" s="21" t="str">
        <f t="shared" si="14"/>
        <v/>
      </c>
      <c r="AJ65" s="21" t="str">
        <f t="shared" si="15"/>
        <v/>
      </c>
      <c r="AK65" s="21" t="e">
        <f t="shared" si="16"/>
        <v>#DIV/0!</v>
      </c>
      <c r="AL65" s="6"/>
      <c r="AM65" s="6"/>
      <c r="AN65" s="6"/>
      <c r="AO65" s="6"/>
    </row>
    <row r="66" spans="1:41" ht="18.75" customHeight="1" thickBot="1">
      <c r="A66" t="str">
        <f t="shared" si="4"/>
        <v/>
      </c>
      <c r="B66" s="73"/>
      <c r="C66" s="73"/>
      <c r="D66" s="73"/>
      <c r="E66" s="73"/>
      <c r="F66" s="73"/>
      <c r="G66" s="73"/>
      <c r="H66" s="73"/>
      <c r="I66" s="74"/>
      <c r="J66" s="74"/>
      <c r="K66" s="73"/>
      <c r="L66" s="6" t="str">
        <f t="shared" si="36"/>
        <v>Saturday</v>
      </c>
      <c r="M66" s="6" t="str">
        <f t="shared" si="37"/>
        <v>Saturday</v>
      </c>
      <c r="N66" s="6">
        <f t="shared" si="38"/>
        <v>1900</v>
      </c>
      <c r="O66" s="6">
        <f t="shared" si="39"/>
        <v>1</v>
      </c>
      <c r="P66" s="6">
        <f t="shared" si="40"/>
        <v>0</v>
      </c>
      <c r="Q66" s="6">
        <f t="shared" si="41"/>
        <v>0</v>
      </c>
      <c r="R66" s="6">
        <f t="shared" si="42"/>
        <v>0</v>
      </c>
      <c r="S66" s="6" t="str">
        <f t="shared" si="43"/>
        <v>1900/1/0</v>
      </c>
      <c r="T66" s="7">
        <f t="shared" ref="T66:T129" si="49">2*E66*C66*(IF(AT83&lt;level1,comm1,IF(AT83&lt;level2,comm2,IF(AT83&lt;level3,comm3,IF(AT83&lt;level4,comm4,IF(AT83&lt;level5,comm5,IF(AT83&lt;level6,comm6,IF(AT83&lt;level7,comm7,IF(AT83&lt;level8,comm8,IF(AT83&lt;level9,comm9,0))))))))))</f>
        <v>0</v>
      </c>
      <c r="U66" s="8">
        <f t="shared" si="44"/>
        <v>10000</v>
      </c>
      <c r="V66" s="7">
        <f t="shared" si="10"/>
        <v>0</v>
      </c>
      <c r="W66" s="9">
        <f t="shared" si="45"/>
        <v>0</v>
      </c>
      <c r="X66" s="9" t="str">
        <f t="shared" ref="X66:X129" si="50">IF(J66="","",ROUNDDOWN(($J66-$I66)*24,0))</f>
        <v/>
      </c>
      <c r="Y66" s="9" t="str">
        <f t="shared" si="12"/>
        <v/>
      </c>
      <c r="Z66" s="10" t="str">
        <f t="shared" si="13"/>
        <v/>
      </c>
      <c r="AA66" s="9">
        <f t="shared" si="46"/>
        <v>0</v>
      </c>
      <c r="AB66" s="11" t="e">
        <f>COUNTIF(H$2:H66,"&gt;0")/(COUNTIF(H$2:H66,"&lt;0")+COUNTIF(H$2:H66,"&gt;0"))</f>
        <v>#DIV/0!</v>
      </c>
      <c r="AC66" s="11" t="e">
        <f t="shared" si="47"/>
        <v>#DIV/0!</v>
      </c>
      <c r="AD66" s="8" t="e">
        <f t="shared" si="48"/>
        <v>#DIV/0!</v>
      </c>
      <c r="AE66" s="11" t="e">
        <f t="shared" si="21"/>
        <v>#DIV/0!</v>
      </c>
      <c r="AF66" s="11" t="e">
        <f t="shared" si="22"/>
        <v>#DIV/0!</v>
      </c>
      <c r="AG66" s="12" t="str">
        <f>IF(ISERROR(SUMIF($G$1:$G66,"&gt;0")/-SUMIF($G$1:$G66,"&lt;0"))=FALSE,SUMIF($G$1:$G66,"&gt;0")/-SUMIF($G$1:$G66,"&lt;0"),"")</f>
        <v/>
      </c>
      <c r="AH66" s="12"/>
      <c r="AI66" s="21" t="str">
        <f t="shared" si="14"/>
        <v/>
      </c>
      <c r="AJ66" s="21" t="str">
        <f t="shared" si="15"/>
        <v/>
      </c>
      <c r="AK66" s="21" t="e">
        <f t="shared" si="16"/>
        <v>#DIV/0!</v>
      </c>
      <c r="AL66" s="6"/>
      <c r="AM66" s="6"/>
      <c r="AN66" s="6"/>
      <c r="AO66" s="6"/>
    </row>
    <row r="67" spans="1:41" ht="18.75" customHeight="1" thickBot="1">
      <c r="A67" t="str">
        <f t="shared" ref="A67:A130" si="51">LEFT(B67,4)</f>
        <v/>
      </c>
      <c r="B67" s="73"/>
      <c r="C67" s="73"/>
      <c r="D67" s="73"/>
      <c r="E67" s="73"/>
      <c r="F67" s="73"/>
      <c r="G67" s="73"/>
      <c r="H67" s="73"/>
      <c r="I67" s="74"/>
      <c r="J67" s="74"/>
      <c r="K67" s="73"/>
      <c r="L67" s="6" t="str">
        <f t="shared" si="36"/>
        <v>Saturday</v>
      </c>
      <c r="M67" s="6" t="str">
        <f t="shared" si="37"/>
        <v>Saturday</v>
      </c>
      <c r="N67" s="6">
        <f t="shared" si="38"/>
        <v>1900</v>
      </c>
      <c r="O67" s="6">
        <f t="shared" si="39"/>
        <v>1</v>
      </c>
      <c r="P67" s="6">
        <f t="shared" si="40"/>
        <v>0</v>
      </c>
      <c r="Q67" s="6">
        <f t="shared" si="41"/>
        <v>0</v>
      </c>
      <c r="R67" s="6">
        <f t="shared" si="42"/>
        <v>0</v>
      </c>
      <c r="S67" s="6" t="str">
        <f t="shared" si="43"/>
        <v>1900/1/0</v>
      </c>
      <c r="T67" s="7">
        <f t="shared" si="49"/>
        <v>0</v>
      </c>
      <c r="U67" s="8">
        <f t="shared" si="44"/>
        <v>10000</v>
      </c>
      <c r="V67" s="7">
        <f t="shared" ref="V67:V130" si="52">IF(ROW()=2,IF(SIGN($G66)&lt;&gt;SIGN($G67),$G67,$G66+$G67),IF(SIGN($G66)&lt;&gt;SIGN($G67),$G67,$G67+$V66))</f>
        <v>0</v>
      </c>
      <c r="W67" s="9">
        <f t="shared" si="45"/>
        <v>0</v>
      </c>
      <c r="X67" s="9" t="str">
        <f t="shared" si="50"/>
        <v/>
      </c>
      <c r="Y67" s="9" t="str">
        <f t="shared" ref="Y67:Y130" si="53">IF(J67="","",IF($H67&gt;0,ROUNDDOWN(($J67-$I67)*24,0),""))</f>
        <v/>
      </c>
      <c r="Z67" s="10" t="str">
        <f t="shared" ref="Z67:Z130" si="54">IF(J67="","",IF($H67&lt;0,($J67-$I67)*24,""))</f>
        <v/>
      </c>
      <c r="AA67" s="9">
        <f t="shared" si="46"/>
        <v>0</v>
      </c>
      <c r="AB67" s="11" t="e">
        <f>COUNTIF(H$2:H67,"&gt;0")/(COUNTIF(H$2:H67,"&lt;0")+COUNTIF(H$2:H67,"&gt;0"))</f>
        <v>#DIV/0!</v>
      </c>
      <c r="AC67" s="11" t="e">
        <f t="shared" si="47"/>
        <v>#DIV/0!</v>
      </c>
      <c r="AD67" s="8" t="e">
        <f t="shared" si="48"/>
        <v>#DIV/0!</v>
      </c>
      <c r="AE67" s="11" t="e">
        <f t="shared" si="21"/>
        <v>#DIV/0!</v>
      </c>
      <c r="AF67" s="11" t="e">
        <f t="shared" si="22"/>
        <v>#DIV/0!</v>
      </c>
      <c r="AG67" s="12" t="str">
        <f>IF(ISERROR(SUMIF($G$1:$G67,"&gt;0")/-SUMIF($G$1:$G67,"&lt;0"))=FALSE,SUMIF($G$1:$G67,"&gt;0")/-SUMIF($G$1:$G67,"&lt;0"),"")</f>
        <v/>
      </c>
      <c r="AH67" s="12"/>
      <c r="AI67" s="21" t="str">
        <f t="shared" ref="AI67:AI130" si="55">IF(SIGN($G67)=1,1,"")</f>
        <v/>
      </c>
      <c r="AJ67" s="21" t="str">
        <f t="shared" ref="AJ67:AJ130" si="56">IF(SIGN($G67)=-1,1,"")</f>
        <v/>
      </c>
      <c r="AK67" s="21" t="e">
        <f t="shared" ref="AK67:AK130" si="57">G67/H67</f>
        <v>#DIV/0!</v>
      </c>
      <c r="AL67" s="6"/>
      <c r="AM67" s="6"/>
      <c r="AN67" s="6"/>
      <c r="AO67" s="6"/>
    </row>
    <row r="68" spans="1:41" ht="18.75" customHeight="1" thickBot="1">
      <c r="A68" t="str">
        <f t="shared" si="51"/>
        <v/>
      </c>
      <c r="B68" s="73"/>
      <c r="C68" s="73"/>
      <c r="D68" s="73"/>
      <c r="E68" s="73"/>
      <c r="F68" s="73"/>
      <c r="G68" s="73"/>
      <c r="H68" s="73"/>
      <c r="I68" s="74"/>
      <c r="J68" s="74"/>
      <c r="K68" s="73"/>
      <c r="L68" s="6" t="str">
        <f t="shared" si="36"/>
        <v>Saturday</v>
      </c>
      <c r="M68" s="6" t="str">
        <f t="shared" si="37"/>
        <v>Saturday</v>
      </c>
      <c r="N68" s="6">
        <f t="shared" si="38"/>
        <v>1900</v>
      </c>
      <c r="O68" s="6">
        <f t="shared" si="39"/>
        <v>1</v>
      </c>
      <c r="P68" s="6">
        <f t="shared" si="40"/>
        <v>0</v>
      </c>
      <c r="Q68" s="6">
        <f t="shared" si="41"/>
        <v>0</v>
      </c>
      <c r="R68" s="6">
        <f t="shared" si="42"/>
        <v>0</v>
      </c>
      <c r="S68" s="6" t="str">
        <f t="shared" si="43"/>
        <v>1900/1/0</v>
      </c>
      <c r="T68" s="7">
        <f t="shared" si="49"/>
        <v>0</v>
      </c>
      <c r="U68" s="8">
        <f t="shared" si="44"/>
        <v>10000</v>
      </c>
      <c r="V68" s="7">
        <f t="shared" si="52"/>
        <v>0</v>
      </c>
      <c r="W68" s="9">
        <f t="shared" si="45"/>
        <v>0</v>
      </c>
      <c r="X68" s="9" t="str">
        <f t="shared" si="50"/>
        <v/>
      </c>
      <c r="Y68" s="9" t="str">
        <f t="shared" si="53"/>
        <v/>
      </c>
      <c r="Z68" s="10" t="str">
        <f t="shared" si="54"/>
        <v/>
      </c>
      <c r="AA68" s="9">
        <f t="shared" si="46"/>
        <v>0</v>
      </c>
      <c r="AB68" s="11" t="e">
        <f>COUNTIF(H$2:H68,"&gt;0")/(COUNTIF(H$2:H68,"&lt;0")+COUNTIF(H$2:H68,"&gt;0"))</f>
        <v>#DIV/0!</v>
      </c>
      <c r="AC68" s="11" t="e">
        <f t="shared" si="47"/>
        <v>#DIV/0!</v>
      </c>
      <c r="AD68" s="8" t="e">
        <f t="shared" si="48"/>
        <v>#DIV/0!</v>
      </c>
      <c r="AE68" s="11" t="e">
        <f t="shared" si="21"/>
        <v>#DIV/0!</v>
      </c>
      <c r="AF68" s="11" t="e">
        <f t="shared" si="22"/>
        <v>#DIV/0!</v>
      </c>
      <c r="AG68" s="12" t="str">
        <f>IF(ISERROR(SUMIF($G$1:$G68,"&gt;0")/-SUMIF($G$1:$G68,"&lt;0"))=FALSE,SUMIF($G$1:$G68,"&gt;0")/-SUMIF($G$1:$G68,"&lt;0"),"")</f>
        <v/>
      </c>
      <c r="AH68" s="12"/>
      <c r="AI68" s="21" t="str">
        <f t="shared" si="55"/>
        <v/>
      </c>
      <c r="AJ68" s="21" t="str">
        <f t="shared" si="56"/>
        <v/>
      </c>
      <c r="AK68" s="21" t="e">
        <f t="shared" si="57"/>
        <v>#DIV/0!</v>
      </c>
      <c r="AL68" s="6"/>
      <c r="AM68" s="6"/>
      <c r="AN68" s="6"/>
      <c r="AO68" s="6"/>
    </row>
    <row r="69" spans="1:41" ht="18.75" customHeight="1" thickBot="1">
      <c r="A69" t="str">
        <f t="shared" si="51"/>
        <v/>
      </c>
      <c r="B69" s="73"/>
      <c r="C69" s="73"/>
      <c r="D69" s="73"/>
      <c r="E69" s="73"/>
      <c r="F69" s="73"/>
      <c r="G69" s="73"/>
      <c r="H69" s="73"/>
      <c r="I69" s="74"/>
      <c r="J69" s="74"/>
      <c r="K69" s="73"/>
      <c r="L69" s="6" t="str">
        <f t="shared" si="36"/>
        <v>Saturday</v>
      </c>
      <c r="M69" s="6" t="str">
        <f t="shared" si="37"/>
        <v>Saturday</v>
      </c>
      <c r="N69" s="6">
        <f t="shared" si="38"/>
        <v>1900</v>
      </c>
      <c r="O69" s="6">
        <f t="shared" si="39"/>
        <v>1</v>
      </c>
      <c r="P69" s="6">
        <f t="shared" si="40"/>
        <v>0</v>
      </c>
      <c r="Q69" s="6">
        <f t="shared" si="41"/>
        <v>0</v>
      </c>
      <c r="R69" s="6">
        <f t="shared" si="42"/>
        <v>0</v>
      </c>
      <c r="S69" s="6" t="str">
        <f t="shared" si="43"/>
        <v>1900/1/0</v>
      </c>
      <c r="T69" s="7">
        <f t="shared" si="49"/>
        <v>0</v>
      </c>
      <c r="U69" s="8">
        <f t="shared" si="44"/>
        <v>10000</v>
      </c>
      <c r="V69" s="7">
        <f t="shared" si="52"/>
        <v>0</v>
      </c>
      <c r="W69" s="9">
        <f t="shared" si="45"/>
        <v>0</v>
      </c>
      <c r="X69" s="9" t="str">
        <f t="shared" si="50"/>
        <v/>
      </c>
      <c r="Y69" s="9" t="str">
        <f t="shared" si="53"/>
        <v/>
      </c>
      <c r="Z69" s="10" t="str">
        <f t="shared" si="54"/>
        <v/>
      </c>
      <c r="AA69" s="9">
        <f t="shared" si="46"/>
        <v>0</v>
      </c>
      <c r="AB69" s="11" t="e">
        <f>COUNTIF(H$2:H69,"&gt;0")/(COUNTIF(H$2:H69,"&lt;0")+COUNTIF(H$2:H69,"&gt;0"))</f>
        <v>#DIV/0!</v>
      </c>
      <c r="AC69" s="11" t="e">
        <f t="shared" si="47"/>
        <v>#DIV/0!</v>
      </c>
      <c r="AD69" s="8" t="e">
        <f t="shared" si="48"/>
        <v>#DIV/0!</v>
      </c>
      <c r="AE69" s="11" t="e">
        <f t="shared" si="21"/>
        <v>#DIV/0!</v>
      </c>
      <c r="AF69" s="11" t="e">
        <f t="shared" si="22"/>
        <v>#DIV/0!</v>
      </c>
      <c r="AG69" s="12" t="str">
        <f>IF(ISERROR(SUMIF($G$1:$G69,"&gt;0")/-SUMIF($G$1:$G69,"&lt;0"))=FALSE,SUMIF($G$1:$G69,"&gt;0")/-SUMIF($G$1:$G69,"&lt;0"),"")</f>
        <v/>
      </c>
      <c r="AH69" s="12"/>
      <c r="AI69" s="21" t="str">
        <f t="shared" si="55"/>
        <v/>
      </c>
      <c r="AJ69" s="21" t="str">
        <f t="shared" si="56"/>
        <v/>
      </c>
      <c r="AK69" s="21" t="e">
        <f t="shared" si="57"/>
        <v>#DIV/0!</v>
      </c>
      <c r="AL69" s="6"/>
      <c r="AM69" s="6"/>
      <c r="AN69" s="6"/>
      <c r="AO69" s="6"/>
    </row>
    <row r="70" spans="1:41" ht="18.75" customHeight="1" thickBot="1">
      <c r="A70" t="str">
        <f t="shared" si="51"/>
        <v/>
      </c>
      <c r="B70" s="73"/>
      <c r="C70" s="73"/>
      <c r="D70" s="73"/>
      <c r="E70" s="73"/>
      <c r="F70" s="73"/>
      <c r="G70" s="73"/>
      <c r="H70" s="73"/>
      <c r="I70" s="74"/>
      <c r="J70" s="74"/>
      <c r="K70" s="73"/>
      <c r="L70" s="6" t="str">
        <f t="shared" si="36"/>
        <v>Saturday</v>
      </c>
      <c r="M70" s="6" t="str">
        <f t="shared" si="37"/>
        <v>Saturday</v>
      </c>
      <c r="N70" s="6">
        <f t="shared" si="38"/>
        <v>1900</v>
      </c>
      <c r="O70" s="6">
        <f t="shared" si="39"/>
        <v>1</v>
      </c>
      <c r="P70" s="6">
        <f t="shared" si="40"/>
        <v>0</v>
      </c>
      <c r="Q70" s="6">
        <f t="shared" si="41"/>
        <v>0</v>
      </c>
      <c r="R70" s="6">
        <f t="shared" si="42"/>
        <v>0</v>
      </c>
      <c r="S70" s="6" t="str">
        <f t="shared" si="43"/>
        <v>1900/1/0</v>
      </c>
      <c r="T70" s="7">
        <f t="shared" si="49"/>
        <v>0</v>
      </c>
      <c r="U70" s="8">
        <f t="shared" si="44"/>
        <v>10000</v>
      </c>
      <c r="V70" s="7">
        <f t="shared" si="52"/>
        <v>0</v>
      </c>
      <c r="W70" s="9">
        <f t="shared" si="45"/>
        <v>0</v>
      </c>
      <c r="X70" s="9" t="str">
        <f t="shared" si="50"/>
        <v/>
      </c>
      <c r="Y70" s="9" t="str">
        <f t="shared" si="53"/>
        <v/>
      </c>
      <c r="Z70" s="10" t="str">
        <f t="shared" si="54"/>
        <v/>
      </c>
      <c r="AA70" s="9">
        <f t="shared" si="46"/>
        <v>0</v>
      </c>
      <c r="AB70" s="11" t="e">
        <f>COUNTIF(H$2:H70,"&gt;0")/(COUNTIF(H$2:H70,"&lt;0")+COUNTIF(H$2:H70,"&gt;0"))</f>
        <v>#DIV/0!</v>
      </c>
      <c r="AC70" s="11" t="e">
        <f t="shared" si="47"/>
        <v>#DIV/0!</v>
      </c>
      <c r="AD70" s="8" t="e">
        <f t="shared" si="48"/>
        <v>#DIV/0!</v>
      </c>
      <c r="AE70" s="11" t="e">
        <f t="shared" si="21"/>
        <v>#DIV/0!</v>
      </c>
      <c r="AF70" s="11" t="e">
        <f t="shared" si="22"/>
        <v>#DIV/0!</v>
      </c>
      <c r="AG70" s="12" t="str">
        <f>IF(ISERROR(SUMIF($G$1:$G70,"&gt;0")/-SUMIF($G$1:$G70,"&lt;0"))=FALSE,SUMIF($G$1:$G70,"&gt;0")/-SUMIF($G$1:$G70,"&lt;0"),"")</f>
        <v/>
      </c>
      <c r="AH70" s="12"/>
      <c r="AI70" s="21" t="str">
        <f t="shared" si="55"/>
        <v/>
      </c>
      <c r="AJ70" s="21" t="str">
        <f t="shared" si="56"/>
        <v/>
      </c>
      <c r="AK70" s="21" t="e">
        <f t="shared" si="57"/>
        <v>#DIV/0!</v>
      </c>
      <c r="AL70" s="6"/>
      <c r="AM70" s="6"/>
      <c r="AN70" s="6"/>
      <c r="AO70" s="6"/>
    </row>
    <row r="71" spans="1:41" ht="18.75" customHeight="1" thickBot="1">
      <c r="A71" t="str">
        <f t="shared" si="51"/>
        <v/>
      </c>
      <c r="B71" s="73"/>
      <c r="C71" s="73"/>
      <c r="D71" s="73"/>
      <c r="E71" s="73"/>
      <c r="F71" s="73"/>
      <c r="G71" s="73"/>
      <c r="H71" s="73"/>
      <c r="I71" s="74"/>
      <c r="J71" s="74"/>
      <c r="K71" s="73"/>
      <c r="L71" s="6" t="str">
        <f t="shared" si="36"/>
        <v>Saturday</v>
      </c>
      <c r="M71" s="6" t="str">
        <f t="shared" si="37"/>
        <v>Saturday</v>
      </c>
      <c r="N71" s="6">
        <f t="shared" si="38"/>
        <v>1900</v>
      </c>
      <c r="O71" s="6">
        <f t="shared" si="39"/>
        <v>1</v>
      </c>
      <c r="P71" s="6">
        <f t="shared" si="40"/>
        <v>0</v>
      </c>
      <c r="Q71" s="6">
        <f t="shared" si="41"/>
        <v>0</v>
      </c>
      <c r="R71" s="6">
        <f t="shared" si="42"/>
        <v>0</v>
      </c>
      <c r="S71" s="6" t="str">
        <f t="shared" si="43"/>
        <v>1900/1/0</v>
      </c>
      <c r="T71" s="7">
        <f t="shared" si="49"/>
        <v>0</v>
      </c>
      <c r="U71" s="8">
        <f t="shared" si="44"/>
        <v>10000</v>
      </c>
      <c r="V71" s="7">
        <f t="shared" si="52"/>
        <v>0</v>
      </c>
      <c r="W71" s="9">
        <f t="shared" si="45"/>
        <v>0</v>
      </c>
      <c r="X71" s="9" t="str">
        <f t="shared" si="50"/>
        <v/>
      </c>
      <c r="Y71" s="9" t="str">
        <f t="shared" si="53"/>
        <v/>
      </c>
      <c r="Z71" s="10" t="str">
        <f t="shared" si="54"/>
        <v/>
      </c>
      <c r="AA71" s="9">
        <f t="shared" si="46"/>
        <v>0</v>
      </c>
      <c r="AB71" s="11" t="e">
        <f>COUNTIF(H$2:H71,"&gt;0")/(COUNTIF(H$2:H71,"&lt;0")+COUNTIF(H$2:H71,"&gt;0"))</f>
        <v>#DIV/0!</v>
      </c>
      <c r="AC71" s="11" t="e">
        <f t="shared" si="47"/>
        <v>#DIV/0!</v>
      </c>
      <c r="AD71" s="8" t="e">
        <f t="shared" si="48"/>
        <v>#DIV/0!</v>
      </c>
      <c r="AE71" s="11" t="e">
        <f t="shared" si="21"/>
        <v>#DIV/0!</v>
      </c>
      <c r="AF71" s="11" t="e">
        <f t="shared" si="22"/>
        <v>#DIV/0!</v>
      </c>
      <c r="AG71" s="12" t="str">
        <f>IF(ISERROR(SUMIF($G$1:$G71,"&gt;0")/-SUMIF($G$1:$G71,"&lt;0"))=FALSE,SUMIF($G$1:$G71,"&gt;0")/-SUMIF($G$1:$G71,"&lt;0"),"")</f>
        <v/>
      </c>
      <c r="AH71" s="12"/>
      <c r="AI71" s="21" t="str">
        <f t="shared" si="55"/>
        <v/>
      </c>
      <c r="AJ71" s="21" t="str">
        <f t="shared" si="56"/>
        <v/>
      </c>
      <c r="AK71" s="21" t="e">
        <f t="shared" si="57"/>
        <v>#DIV/0!</v>
      </c>
      <c r="AL71" s="6"/>
      <c r="AM71" s="6"/>
      <c r="AN71" s="6"/>
      <c r="AO71" s="6"/>
    </row>
    <row r="72" spans="1:41" ht="18.75" customHeight="1" thickBot="1">
      <c r="A72" t="str">
        <f t="shared" si="51"/>
        <v/>
      </c>
      <c r="B72" s="73"/>
      <c r="C72" s="73"/>
      <c r="D72" s="73"/>
      <c r="E72" s="73"/>
      <c r="F72" s="73"/>
      <c r="G72" s="73"/>
      <c r="H72" s="73"/>
      <c r="I72" s="74"/>
      <c r="J72" s="74"/>
      <c r="K72" s="73"/>
      <c r="L72" s="6" t="str">
        <f t="shared" si="36"/>
        <v>Saturday</v>
      </c>
      <c r="M72" s="6" t="str">
        <f t="shared" si="37"/>
        <v>Saturday</v>
      </c>
      <c r="N72" s="6">
        <f t="shared" si="38"/>
        <v>1900</v>
      </c>
      <c r="O72" s="6">
        <f t="shared" si="39"/>
        <v>1</v>
      </c>
      <c r="P72" s="6">
        <f t="shared" si="40"/>
        <v>0</v>
      </c>
      <c r="Q72" s="6">
        <f t="shared" si="41"/>
        <v>0</v>
      </c>
      <c r="R72" s="6">
        <f t="shared" si="42"/>
        <v>0</v>
      </c>
      <c r="S72" s="6" t="str">
        <f t="shared" si="43"/>
        <v>1900/1/0</v>
      </c>
      <c r="T72" s="7">
        <f t="shared" si="49"/>
        <v>0</v>
      </c>
      <c r="U72" s="8">
        <f t="shared" si="44"/>
        <v>10000</v>
      </c>
      <c r="V72" s="7">
        <f t="shared" si="52"/>
        <v>0</v>
      </c>
      <c r="W72" s="9">
        <f t="shared" si="45"/>
        <v>0</v>
      </c>
      <c r="X72" s="9" t="str">
        <f t="shared" si="50"/>
        <v/>
      </c>
      <c r="Y72" s="9" t="str">
        <f t="shared" si="53"/>
        <v/>
      </c>
      <c r="Z72" s="10" t="str">
        <f t="shared" si="54"/>
        <v/>
      </c>
      <c r="AA72" s="9">
        <f t="shared" si="46"/>
        <v>0</v>
      </c>
      <c r="AB72" s="11" t="e">
        <f>COUNTIF(H$2:H72,"&gt;0")/(COUNTIF(H$2:H72,"&lt;0")+COUNTIF(H$2:H72,"&gt;0"))</f>
        <v>#DIV/0!</v>
      </c>
      <c r="AC72" s="11" t="e">
        <f t="shared" si="47"/>
        <v>#DIV/0!</v>
      </c>
      <c r="AD72" s="8" t="e">
        <f t="shared" si="48"/>
        <v>#DIV/0!</v>
      </c>
      <c r="AE72" s="11" t="e">
        <f t="shared" si="21"/>
        <v>#DIV/0!</v>
      </c>
      <c r="AF72" s="11" t="e">
        <f t="shared" si="22"/>
        <v>#DIV/0!</v>
      </c>
      <c r="AG72" s="12" t="str">
        <f>IF(ISERROR(SUMIF($G$1:$G72,"&gt;0")/-SUMIF($G$1:$G72,"&lt;0"))=FALSE,SUMIF($G$1:$G72,"&gt;0")/-SUMIF($G$1:$G72,"&lt;0"),"")</f>
        <v/>
      </c>
      <c r="AH72" s="12"/>
      <c r="AI72" s="21" t="str">
        <f t="shared" si="55"/>
        <v/>
      </c>
      <c r="AJ72" s="21" t="str">
        <f t="shared" si="56"/>
        <v/>
      </c>
      <c r="AK72" s="21" t="e">
        <f t="shared" si="57"/>
        <v>#DIV/0!</v>
      </c>
      <c r="AL72" s="6"/>
      <c r="AM72" s="6"/>
      <c r="AN72" s="6"/>
      <c r="AO72" s="6"/>
    </row>
    <row r="73" spans="1:41" ht="18.75" customHeight="1" thickBot="1">
      <c r="A73" t="str">
        <f t="shared" si="51"/>
        <v/>
      </c>
      <c r="B73" s="73"/>
      <c r="C73" s="73"/>
      <c r="D73" s="73"/>
      <c r="E73" s="73"/>
      <c r="F73" s="73"/>
      <c r="G73" s="73"/>
      <c r="H73" s="73"/>
      <c r="I73" s="74"/>
      <c r="J73" s="74"/>
      <c r="K73" s="73"/>
      <c r="L73" s="6" t="str">
        <f t="shared" si="36"/>
        <v>Saturday</v>
      </c>
      <c r="M73" s="6" t="str">
        <f t="shared" si="37"/>
        <v>Saturday</v>
      </c>
      <c r="N73" s="6">
        <f t="shared" si="38"/>
        <v>1900</v>
      </c>
      <c r="O73" s="6">
        <f t="shared" si="39"/>
        <v>1</v>
      </c>
      <c r="P73" s="6">
        <f t="shared" si="40"/>
        <v>0</v>
      </c>
      <c r="Q73" s="6">
        <f t="shared" si="41"/>
        <v>0</v>
      </c>
      <c r="R73" s="6">
        <f t="shared" si="42"/>
        <v>0</v>
      </c>
      <c r="S73" s="6" t="str">
        <f t="shared" si="43"/>
        <v>1900/1/0</v>
      </c>
      <c r="T73" s="7">
        <f t="shared" si="49"/>
        <v>0</v>
      </c>
      <c r="U73" s="8">
        <f t="shared" si="44"/>
        <v>10000</v>
      </c>
      <c r="V73" s="7">
        <f t="shared" si="52"/>
        <v>0</v>
      </c>
      <c r="W73" s="9">
        <f t="shared" si="45"/>
        <v>0</v>
      </c>
      <c r="X73" s="9" t="str">
        <f t="shared" si="50"/>
        <v/>
      </c>
      <c r="Y73" s="9" t="str">
        <f t="shared" si="53"/>
        <v/>
      </c>
      <c r="Z73" s="10" t="str">
        <f t="shared" si="54"/>
        <v/>
      </c>
      <c r="AA73" s="9">
        <f t="shared" si="46"/>
        <v>0</v>
      </c>
      <c r="AB73" s="11" t="e">
        <f>COUNTIF(H$2:H73,"&gt;0")/(COUNTIF(H$2:H73,"&lt;0")+COUNTIF(H$2:H73,"&gt;0"))</f>
        <v>#DIV/0!</v>
      </c>
      <c r="AC73" s="11" t="e">
        <f t="shared" si="47"/>
        <v>#DIV/0!</v>
      </c>
      <c r="AD73" s="8" t="e">
        <f t="shared" si="48"/>
        <v>#DIV/0!</v>
      </c>
      <c r="AE73" s="11" t="e">
        <f t="shared" si="21"/>
        <v>#DIV/0!</v>
      </c>
      <c r="AF73" s="11" t="e">
        <f t="shared" si="22"/>
        <v>#DIV/0!</v>
      </c>
      <c r="AG73" s="12" t="str">
        <f>IF(ISERROR(SUMIF($G$1:$G73,"&gt;0")/-SUMIF($G$1:$G73,"&lt;0"))=FALSE,SUMIF($G$1:$G73,"&gt;0")/-SUMIF($G$1:$G73,"&lt;0"),"")</f>
        <v/>
      </c>
      <c r="AH73" s="12"/>
      <c r="AI73" s="21" t="str">
        <f t="shared" si="55"/>
        <v/>
      </c>
      <c r="AJ73" s="21" t="str">
        <f t="shared" si="56"/>
        <v/>
      </c>
      <c r="AK73" s="21" t="e">
        <f t="shared" si="57"/>
        <v>#DIV/0!</v>
      </c>
      <c r="AL73" s="6"/>
      <c r="AM73" s="6"/>
      <c r="AN73" s="6"/>
      <c r="AO73" s="6"/>
    </row>
    <row r="74" spans="1:41" ht="18.75" customHeight="1" thickBot="1">
      <c r="A74" t="str">
        <f t="shared" si="51"/>
        <v/>
      </c>
      <c r="B74" s="73"/>
      <c r="C74" s="73"/>
      <c r="D74" s="73"/>
      <c r="E74" s="73"/>
      <c r="F74" s="73"/>
      <c r="G74" s="73"/>
      <c r="H74" s="73"/>
      <c r="I74" s="74"/>
      <c r="J74" s="74"/>
      <c r="K74" s="73"/>
      <c r="L74" s="6" t="str">
        <f t="shared" si="36"/>
        <v>Saturday</v>
      </c>
      <c r="M74" s="6" t="str">
        <f t="shared" si="37"/>
        <v>Saturday</v>
      </c>
      <c r="N74" s="6">
        <f t="shared" si="38"/>
        <v>1900</v>
      </c>
      <c r="O74" s="6">
        <f t="shared" si="39"/>
        <v>1</v>
      </c>
      <c r="P74" s="6">
        <f t="shared" si="40"/>
        <v>0</v>
      </c>
      <c r="Q74" s="6">
        <f t="shared" si="41"/>
        <v>0</v>
      </c>
      <c r="R74" s="6">
        <f t="shared" si="42"/>
        <v>0</v>
      </c>
      <c r="S74" s="6" t="str">
        <f t="shared" si="43"/>
        <v>1900/1/0</v>
      </c>
      <c r="T74" s="7">
        <f t="shared" si="49"/>
        <v>0</v>
      </c>
      <c r="U74" s="8">
        <f t="shared" si="44"/>
        <v>10000</v>
      </c>
      <c r="V74" s="7">
        <f t="shared" si="52"/>
        <v>0</v>
      </c>
      <c r="W74" s="9">
        <f t="shared" si="45"/>
        <v>0</v>
      </c>
      <c r="X74" s="9" t="str">
        <f t="shared" si="50"/>
        <v/>
      </c>
      <c r="Y74" s="9" t="str">
        <f t="shared" si="53"/>
        <v/>
      </c>
      <c r="Z74" s="10" t="str">
        <f t="shared" si="54"/>
        <v/>
      </c>
      <c r="AA74" s="9">
        <f t="shared" si="46"/>
        <v>0</v>
      </c>
      <c r="AB74" s="11" t="e">
        <f>COUNTIF(H$2:H74,"&gt;0")/(COUNTIF(H$2:H74,"&lt;0")+COUNTIF(H$2:H74,"&gt;0"))</f>
        <v>#DIV/0!</v>
      </c>
      <c r="AC74" s="11" t="e">
        <f t="shared" si="47"/>
        <v>#DIV/0!</v>
      </c>
      <c r="AD74" s="8" t="e">
        <f t="shared" si="48"/>
        <v>#DIV/0!</v>
      </c>
      <c r="AE74" s="11" t="e">
        <f t="shared" si="21"/>
        <v>#DIV/0!</v>
      </c>
      <c r="AF74" s="11" t="e">
        <f t="shared" si="22"/>
        <v>#DIV/0!</v>
      </c>
      <c r="AG74" s="12" t="str">
        <f>IF(ISERROR(SUMIF($G$1:$G74,"&gt;0")/-SUMIF($G$1:$G74,"&lt;0"))=FALSE,SUMIF($G$1:$G74,"&gt;0")/-SUMIF($G$1:$G74,"&lt;0"),"")</f>
        <v/>
      </c>
      <c r="AH74" s="12"/>
      <c r="AI74" s="21" t="str">
        <f t="shared" si="55"/>
        <v/>
      </c>
      <c r="AJ74" s="21" t="str">
        <f t="shared" si="56"/>
        <v/>
      </c>
      <c r="AK74" s="21" t="e">
        <f t="shared" si="57"/>
        <v>#DIV/0!</v>
      </c>
      <c r="AL74" s="6"/>
      <c r="AM74" s="6"/>
      <c r="AN74" s="6"/>
      <c r="AO74" s="6"/>
    </row>
    <row r="75" spans="1:41" ht="18.75" customHeight="1" thickBot="1">
      <c r="A75" t="str">
        <f t="shared" si="51"/>
        <v/>
      </c>
      <c r="B75" s="73"/>
      <c r="C75" s="73"/>
      <c r="D75" s="73"/>
      <c r="E75" s="73"/>
      <c r="F75" s="73"/>
      <c r="G75" s="73"/>
      <c r="H75" s="73"/>
      <c r="I75" s="74"/>
      <c r="J75" s="74"/>
      <c r="K75" s="73"/>
      <c r="L75" s="6" t="str">
        <f t="shared" si="36"/>
        <v>Saturday</v>
      </c>
      <c r="M75" s="6" t="str">
        <f t="shared" si="37"/>
        <v>Saturday</v>
      </c>
      <c r="N75" s="6">
        <f t="shared" si="38"/>
        <v>1900</v>
      </c>
      <c r="O75" s="6">
        <f t="shared" si="39"/>
        <v>1</v>
      </c>
      <c r="P75" s="6">
        <f t="shared" si="40"/>
        <v>0</v>
      </c>
      <c r="Q75" s="6">
        <f t="shared" si="41"/>
        <v>0</v>
      </c>
      <c r="R75" s="6">
        <f t="shared" si="42"/>
        <v>0</v>
      </c>
      <c r="S75" s="6" t="str">
        <f t="shared" si="43"/>
        <v>1900/1/0</v>
      </c>
      <c r="T75" s="7">
        <f t="shared" si="49"/>
        <v>0</v>
      </c>
      <c r="U75" s="8">
        <f t="shared" si="44"/>
        <v>10000</v>
      </c>
      <c r="V75" s="7">
        <f t="shared" si="52"/>
        <v>0</v>
      </c>
      <c r="W75" s="9">
        <f t="shared" si="45"/>
        <v>0</v>
      </c>
      <c r="X75" s="9" t="str">
        <f t="shared" si="50"/>
        <v/>
      </c>
      <c r="Y75" s="9" t="str">
        <f t="shared" si="53"/>
        <v/>
      </c>
      <c r="Z75" s="10" t="str">
        <f t="shared" si="54"/>
        <v/>
      </c>
      <c r="AA75" s="9">
        <f t="shared" si="46"/>
        <v>0</v>
      </c>
      <c r="AB75" s="11" t="e">
        <f>COUNTIF(H$2:H75,"&gt;0")/(COUNTIF(H$2:H75,"&lt;0")+COUNTIF(H$2:H75,"&gt;0"))</f>
        <v>#DIV/0!</v>
      </c>
      <c r="AC75" s="11" t="e">
        <f t="shared" si="47"/>
        <v>#DIV/0!</v>
      </c>
      <c r="AD75" s="8" t="e">
        <f t="shared" si="48"/>
        <v>#DIV/0!</v>
      </c>
      <c r="AE75" s="11" t="e">
        <f t="shared" si="21"/>
        <v>#DIV/0!</v>
      </c>
      <c r="AF75" s="11" t="e">
        <f t="shared" si="22"/>
        <v>#DIV/0!</v>
      </c>
      <c r="AG75" s="12" t="str">
        <f>IF(ISERROR(SUMIF($G$1:$G75,"&gt;0")/-SUMIF($G$1:$G75,"&lt;0"))=FALSE,SUMIF($G$1:$G75,"&gt;0")/-SUMIF($G$1:$G75,"&lt;0"),"")</f>
        <v/>
      </c>
      <c r="AH75" s="12"/>
      <c r="AI75" s="21" t="str">
        <f t="shared" si="55"/>
        <v/>
      </c>
      <c r="AJ75" s="21" t="str">
        <f t="shared" si="56"/>
        <v/>
      </c>
      <c r="AK75" s="21" t="e">
        <f t="shared" si="57"/>
        <v>#DIV/0!</v>
      </c>
      <c r="AL75" s="6"/>
      <c r="AM75" s="6"/>
      <c r="AN75" s="6"/>
      <c r="AO75" s="6"/>
    </row>
    <row r="76" spans="1:41" ht="18.75" customHeight="1" thickBot="1">
      <c r="A76" t="str">
        <f t="shared" si="51"/>
        <v/>
      </c>
      <c r="B76" s="73"/>
      <c r="C76" s="73"/>
      <c r="D76" s="73"/>
      <c r="E76" s="73"/>
      <c r="F76" s="73"/>
      <c r="G76" s="73"/>
      <c r="H76" s="73"/>
      <c r="I76" s="74"/>
      <c r="J76" s="74"/>
      <c r="K76" s="73"/>
      <c r="L76" s="6" t="str">
        <f t="shared" si="36"/>
        <v>Saturday</v>
      </c>
      <c r="M76" s="6" t="str">
        <f t="shared" si="37"/>
        <v>Saturday</v>
      </c>
      <c r="N76" s="6">
        <f t="shared" si="38"/>
        <v>1900</v>
      </c>
      <c r="O76" s="6">
        <f t="shared" si="39"/>
        <v>1</v>
      </c>
      <c r="P76" s="6">
        <f t="shared" si="40"/>
        <v>0</v>
      </c>
      <c r="Q76" s="6">
        <f t="shared" si="41"/>
        <v>0</v>
      </c>
      <c r="R76" s="6">
        <f t="shared" si="42"/>
        <v>0</v>
      </c>
      <c r="S76" s="6" t="str">
        <f t="shared" si="43"/>
        <v>1900/1/0</v>
      </c>
      <c r="T76" s="7">
        <f t="shared" si="49"/>
        <v>0</v>
      </c>
      <c r="U76" s="8">
        <f t="shared" si="44"/>
        <v>10000</v>
      </c>
      <c r="V76" s="7">
        <f t="shared" si="52"/>
        <v>0</v>
      </c>
      <c r="W76" s="9">
        <f t="shared" si="45"/>
        <v>0</v>
      </c>
      <c r="X76" s="9" t="str">
        <f t="shared" si="50"/>
        <v/>
      </c>
      <c r="Y76" s="9" t="str">
        <f t="shared" si="53"/>
        <v/>
      </c>
      <c r="Z76" s="10" t="str">
        <f t="shared" si="54"/>
        <v/>
      </c>
      <c r="AA76" s="9">
        <f t="shared" si="46"/>
        <v>0</v>
      </c>
      <c r="AB76" s="11" t="e">
        <f>COUNTIF(H$2:H76,"&gt;0")/(COUNTIF(H$2:H76,"&lt;0")+COUNTIF(H$2:H76,"&gt;0"))</f>
        <v>#DIV/0!</v>
      </c>
      <c r="AC76" s="11" t="e">
        <f t="shared" si="47"/>
        <v>#DIV/0!</v>
      </c>
      <c r="AD76" s="8" t="e">
        <f t="shared" si="48"/>
        <v>#DIV/0!</v>
      </c>
      <c r="AE76" s="11" t="e">
        <f t="shared" si="21"/>
        <v>#DIV/0!</v>
      </c>
      <c r="AF76" s="11" t="e">
        <f t="shared" si="22"/>
        <v>#DIV/0!</v>
      </c>
      <c r="AG76" s="12" t="str">
        <f>IF(ISERROR(SUMIF($G$1:$G76,"&gt;0")/-SUMIF($G$1:$G76,"&lt;0"))=FALSE,SUMIF($G$1:$G76,"&gt;0")/-SUMIF($G$1:$G76,"&lt;0"),"")</f>
        <v/>
      </c>
      <c r="AH76" s="12"/>
      <c r="AI76" s="21" t="str">
        <f t="shared" si="55"/>
        <v/>
      </c>
      <c r="AJ76" s="21" t="str">
        <f t="shared" si="56"/>
        <v/>
      </c>
      <c r="AK76" s="21" t="e">
        <f t="shared" si="57"/>
        <v>#DIV/0!</v>
      </c>
      <c r="AL76" s="6"/>
      <c r="AM76" s="6"/>
      <c r="AN76" s="6"/>
      <c r="AO76" s="6"/>
    </row>
    <row r="77" spans="1:41" ht="18.75" customHeight="1" thickBot="1">
      <c r="A77" t="str">
        <f t="shared" si="51"/>
        <v/>
      </c>
      <c r="B77" s="73"/>
      <c r="C77" s="73"/>
      <c r="D77" s="73"/>
      <c r="E77" s="73"/>
      <c r="F77" s="73"/>
      <c r="G77" s="73"/>
      <c r="H77" s="73"/>
      <c r="I77" s="74"/>
      <c r="J77" s="74"/>
      <c r="K77" s="73"/>
      <c r="L77" s="6" t="str">
        <f t="shared" si="36"/>
        <v>Saturday</v>
      </c>
      <c r="M77" s="6" t="str">
        <f t="shared" si="37"/>
        <v>Saturday</v>
      </c>
      <c r="N77" s="6">
        <f t="shared" si="38"/>
        <v>1900</v>
      </c>
      <c r="O77" s="6">
        <f t="shared" si="39"/>
        <v>1</v>
      </c>
      <c r="P77" s="6">
        <f t="shared" si="40"/>
        <v>0</v>
      </c>
      <c r="Q77" s="6">
        <f t="shared" si="41"/>
        <v>0</v>
      </c>
      <c r="R77" s="6">
        <f t="shared" si="42"/>
        <v>0</v>
      </c>
      <c r="S77" s="6" t="str">
        <f t="shared" si="43"/>
        <v>1900/1/0</v>
      </c>
      <c r="T77" s="7">
        <f t="shared" si="49"/>
        <v>0</v>
      </c>
      <c r="U77" s="8">
        <f t="shared" si="44"/>
        <v>10000</v>
      </c>
      <c r="V77" s="7">
        <f t="shared" si="52"/>
        <v>0</v>
      </c>
      <c r="W77" s="9">
        <f t="shared" si="45"/>
        <v>0</v>
      </c>
      <c r="X77" s="9" t="str">
        <f t="shared" si="50"/>
        <v/>
      </c>
      <c r="Y77" s="9" t="str">
        <f t="shared" si="53"/>
        <v/>
      </c>
      <c r="Z77" s="10" t="str">
        <f t="shared" si="54"/>
        <v/>
      </c>
      <c r="AA77" s="9">
        <f t="shared" si="46"/>
        <v>0</v>
      </c>
      <c r="AB77" s="11" t="e">
        <f>COUNTIF(H$2:H77,"&gt;0")/(COUNTIF(H$2:H77,"&lt;0")+COUNTIF(H$2:H77,"&gt;0"))</f>
        <v>#DIV/0!</v>
      </c>
      <c r="AC77" s="11" t="e">
        <f t="shared" si="47"/>
        <v>#DIV/0!</v>
      </c>
      <c r="AD77" s="8" t="e">
        <f t="shared" si="48"/>
        <v>#DIV/0!</v>
      </c>
      <c r="AE77" s="11" t="e">
        <f t="shared" si="21"/>
        <v>#DIV/0!</v>
      </c>
      <c r="AF77" s="11" t="e">
        <f t="shared" si="22"/>
        <v>#DIV/0!</v>
      </c>
      <c r="AG77" s="12" t="str">
        <f>IF(ISERROR(SUMIF($G$1:$G77,"&gt;0")/-SUMIF($G$1:$G77,"&lt;0"))=FALSE,SUMIF($G$1:$G77,"&gt;0")/-SUMIF($G$1:$G77,"&lt;0"),"")</f>
        <v/>
      </c>
      <c r="AH77" s="12"/>
      <c r="AI77" s="21" t="str">
        <f t="shared" si="55"/>
        <v/>
      </c>
      <c r="AJ77" s="21" t="str">
        <f t="shared" si="56"/>
        <v/>
      </c>
      <c r="AK77" s="21" t="e">
        <f t="shared" si="57"/>
        <v>#DIV/0!</v>
      </c>
      <c r="AL77" s="6"/>
      <c r="AM77" s="6"/>
      <c r="AN77" s="6"/>
      <c r="AO77" s="6"/>
    </row>
    <row r="78" spans="1:41" ht="18.75" customHeight="1" thickBot="1">
      <c r="A78" t="str">
        <f t="shared" si="51"/>
        <v/>
      </c>
      <c r="B78" s="73"/>
      <c r="C78" s="73"/>
      <c r="D78" s="73"/>
      <c r="E78" s="73"/>
      <c r="F78" s="73"/>
      <c r="G78" s="73"/>
      <c r="H78" s="73"/>
      <c r="I78" s="74"/>
      <c r="J78" s="74"/>
      <c r="K78" s="73"/>
      <c r="L78" s="6" t="str">
        <f t="shared" si="36"/>
        <v>Saturday</v>
      </c>
      <c r="M78" s="6" t="str">
        <f t="shared" si="37"/>
        <v>Saturday</v>
      </c>
      <c r="N78" s="6">
        <f t="shared" si="38"/>
        <v>1900</v>
      </c>
      <c r="O78" s="6">
        <f t="shared" si="39"/>
        <v>1</v>
      </c>
      <c r="P78" s="6">
        <f t="shared" si="40"/>
        <v>0</v>
      </c>
      <c r="Q78" s="6">
        <f t="shared" si="41"/>
        <v>0</v>
      </c>
      <c r="R78" s="6">
        <f t="shared" si="42"/>
        <v>0</v>
      </c>
      <c r="S78" s="6" t="str">
        <f t="shared" si="43"/>
        <v>1900/1/0</v>
      </c>
      <c r="T78" s="7">
        <f t="shared" si="49"/>
        <v>0</v>
      </c>
      <c r="U78" s="8">
        <f t="shared" si="44"/>
        <v>10000</v>
      </c>
      <c r="V78" s="7">
        <f t="shared" si="52"/>
        <v>0</v>
      </c>
      <c r="W78" s="9">
        <f t="shared" si="45"/>
        <v>0</v>
      </c>
      <c r="X78" s="9" t="str">
        <f t="shared" si="50"/>
        <v/>
      </c>
      <c r="Y78" s="9" t="str">
        <f t="shared" si="53"/>
        <v/>
      </c>
      <c r="Z78" s="10" t="str">
        <f t="shared" si="54"/>
        <v/>
      </c>
      <c r="AA78" s="9">
        <f t="shared" si="46"/>
        <v>0</v>
      </c>
      <c r="AB78" s="11" t="e">
        <f>COUNTIF(H$2:H78,"&gt;0")/(COUNTIF(H$2:H78,"&lt;0")+COUNTIF(H$2:H78,"&gt;0"))</f>
        <v>#DIV/0!</v>
      </c>
      <c r="AC78" s="11" t="e">
        <f t="shared" si="47"/>
        <v>#DIV/0!</v>
      </c>
      <c r="AD78" s="8" t="e">
        <f t="shared" si="48"/>
        <v>#DIV/0!</v>
      </c>
      <c r="AE78" s="11" t="e">
        <f t="shared" si="21"/>
        <v>#DIV/0!</v>
      </c>
      <c r="AF78" s="11" t="e">
        <f t="shared" si="22"/>
        <v>#DIV/0!</v>
      </c>
      <c r="AG78" s="12" t="str">
        <f>IF(ISERROR(SUMIF($G$1:$G78,"&gt;0")/-SUMIF($G$1:$G78,"&lt;0"))=FALSE,SUMIF($G$1:$G78,"&gt;0")/-SUMIF($G$1:$G78,"&lt;0"),"")</f>
        <v/>
      </c>
      <c r="AH78" s="12"/>
      <c r="AI78" s="21" t="str">
        <f t="shared" si="55"/>
        <v/>
      </c>
      <c r="AJ78" s="21" t="str">
        <f t="shared" si="56"/>
        <v/>
      </c>
      <c r="AK78" s="21" t="e">
        <f t="shared" si="57"/>
        <v>#DIV/0!</v>
      </c>
      <c r="AL78" s="6"/>
      <c r="AM78" s="6"/>
      <c r="AN78" s="6"/>
      <c r="AO78" s="6"/>
    </row>
    <row r="79" spans="1:41" ht="18.75" customHeight="1" thickBot="1">
      <c r="A79" t="str">
        <f t="shared" si="51"/>
        <v/>
      </c>
      <c r="B79" s="73"/>
      <c r="C79" s="73"/>
      <c r="D79" s="73"/>
      <c r="E79" s="73"/>
      <c r="F79" s="73"/>
      <c r="G79" s="73"/>
      <c r="H79" s="73"/>
      <c r="I79" s="74"/>
      <c r="J79" s="74"/>
      <c r="K79" s="73"/>
      <c r="L79" s="6" t="str">
        <f t="shared" si="36"/>
        <v>Saturday</v>
      </c>
      <c r="M79" s="6" t="str">
        <f t="shared" si="37"/>
        <v>Saturday</v>
      </c>
      <c r="N79" s="6">
        <f t="shared" si="38"/>
        <v>1900</v>
      </c>
      <c r="O79" s="6">
        <f t="shared" si="39"/>
        <v>1</v>
      </c>
      <c r="P79" s="6">
        <f t="shared" si="40"/>
        <v>0</v>
      </c>
      <c r="Q79" s="6">
        <f t="shared" si="41"/>
        <v>0</v>
      </c>
      <c r="R79" s="6">
        <f t="shared" si="42"/>
        <v>0</v>
      </c>
      <c r="S79" s="6" t="str">
        <f t="shared" si="43"/>
        <v>1900/1/0</v>
      </c>
      <c r="T79" s="7">
        <f t="shared" si="49"/>
        <v>0</v>
      </c>
      <c r="U79" s="8">
        <f t="shared" si="44"/>
        <v>10000</v>
      </c>
      <c r="V79" s="7">
        <f t="shared" si="52"/>
        <v>0</v>
      </c>
      <c r="W79" s="9">
        <f t="shared" si="45"/>
        <v>0</v>
      </c>
      <c r="X79" s="9" t="str">
        <f t="shared" si="50"/>
        <v/>
      </c>
      <c r="Y79" s="9" t="str">
        <f t="shared" si="53"/>
        <v/>
      </c>
      <c r="Z79" s="10" t="str">
        <f t="shared" si="54"/>
        <v/>
      </c>
      <c r="AA79" s="9">
        <f t="shared" si="46"/>
        <v>0</v>
      </c>
      <c r="AB79" s="11" t="e">
        <f>COUNTIF(H$2:H79,"&gt;0")/(COUNTIF(H$2:H79,"&lt;0")+COUNTIF(H$2:H79,"&gt;0"))</f>
        <v>#DIV/0!</v>
      </c>
      <c r="AC79" s="11" t="e">
        <f t="shared" si="47"/>
        <v>#DIV/0!</v>
      </c>
      <c r="AD79" s="8" t="e">
        <f t="shared" si="48"/>
        <v>#DIV/0!</v>
      </c>
      <c r="AE79" s="11" t="e">
        <f t="shared" si="21"/>
        <v>#DIV/0!</v>
      </c>
      <c r="AF79" s="11" t="e">
        <f t="shared" si="22"/>
        <v>#DIV/0!</v>
      </c>
      <c r="AG79" s="12" t="str">
        <f>IF(ISERROR(SUMIF($G$1:$G79,"&gt;0")/-SUMIF($G$1:$G79,"&lt;0"))=FALSE,SUMIF($G$1:$G79,"&gt;0")/-SUMIF($G$1:$G79,"&lt;0"),"")</f>
        <v/>
      </c>
      <c r="AH79" s="12"/>
      <c r="AI79" s="21" t="str">
        <f t="shared" si="55"/>
        <v/>
      </c>
      <c r="AJ79" s="21" t="str">
        <f t="shared" si="56"/>
        <v/>
      </c>
      <c r="AK79" s="21" t="e">
        <f t="shared" si="57"/>
        <v>#DIV/0!</v>
      </c>
      <c r="AL79" s="6"/>
      <c r="AM79" s="6"/>
      <c r="AN79" s="6"/>
      <c r="AO79" s="6"/>
    </row>
    <row r="80" spans="1:41" ht="18.75" customHeight="1" thickBot="1">
      <c r="A80" t="str">
        <f t="shared" si="51"/>
        <v/>
      </c>
      <c r="B80" s="73"/>
      <c r="C80" s="73"/>
      <c r="D80" s="73"/>
      <c r="E80" s="73"/>
      <c r="F80" s="73"/>
      <c r="G80" s="73"/>
      <c r="H80" s="73"/>
      <c r="I80" s="74"/>
      <c r="J80" s="74"/>
      <c r="K80" s="73"/>
      <c r="L80" s="6" t="str">
        <f t="shared" si="36"/>
        <v>Saturday</v>
      </c>
      <c r="M80" s="6" t="str">
        <f t="shared" si="37"/>
        <v>Saturday</v>
      </c>
      <c r="N80" s="6">
        <f t="shared" si="38"/>
        <v>1900</v>
      </c>
      <c r="O80" s="6">
        <f t="shared" si="39"/>
        <v>1</v>
      </c>
      <c r="P80" s="6">
        <f t="shared" si="40"/>
        <v>0</v>
      </c>
      <c r="Q80" s="6">
        <f t="shared" si="41"/>
        <v>0</v>
      </c>
      <c r="R80" s="6">
        <f t="shared" si="42"/>
        <v>0</v>
      </c>
      <c r="S80" s="6" t="str">
        <f t="shared" si="43"/>
        <v>1900/1/0</v>
      </c>
      <c r="T80" s="7">
        <f t="shared" si="49"/>
        <v>0</v>
      </c>
      <c r="U80" s="8">
        <f t="shared" si="44"/>
        <v>10000</v>
      </c>
      <c r="V80" s="7">
        <f t="shared" si="52"/>
        <v>0</v>
      </c>
      <c r="W80" s="9">
        <f t="shared" si="45"/>
        <v>0</v>
      </c>
      <c r="X80" s="9" t="str">
        <f t="shared" si="50"/>
        <v/>
      </c>
      <c r="Y80" s="9" t="str">
        <f t="shared" si="53"/>
        <v/>
      </c>
      <c r="Z80" s="10" t="str">
        <f t="shared" si="54"/>
        <v/>
      </c>
      <c r="AA80" s="9">
        <f t="shared" si="46"/>
        <v>0</v>
      </c>
      <c r="AB80" s="11" t="e">
        <f>COUNTIF(H$2:H80,"&gt;0")/(COUNTIF(H$2:H80,"&lt;0")+COUNTIF(H$2:H80,"&gt;0"))</f>
        <v>#DIV/0!</v>
      </c>
      <c r="AC80" s="11" t="e">
        <f t="shared" si="47"/>
        <v>#DIV/0!</v>
      </c>
      <c r="AD80" s="8" t="e">
        <f t="shared" si="48"/>
        <v>#DIV/0!</v>
      </c>
      <c r="AE80" s="11" t="e">
        <f t="shared" si="21"/>
        <v>#DIV/0!</v>
      </c>
      <c r="AF80" s="11" t="e">
        <f t="shared" si="22"/>
        <v>#DIV/0!</v>
      </c>
      <c r="AG80" s="12" t="str">
        <f>IF(ISERROR(SUMIF($G$1:$G80,"&gt;0")/-SUMIF($G$1:$G80,"&lt;0"))=FALSE,SUMIF($G$1:$G80,"&gt;0")/-SUMIF($G$1:$G80,"&lt;0"),"")</f>
        <v/>
      </c>
      <c r="AH80" s="12"/>
      <c r="AI80" s="21" t="str">
        <f t="shared" si="55"/>
        <v/>
      </c>
      <c r="AJ80" s="21" t="str">
        <f t="shared" si="56"/>
        <v/>
      </c>
      <c r="AK80" s="21" t="e">
        <f t="shared" si="57"/>
        <v>#DIV/0!</v>
      </c>
      <c r="AL80" s="6"/>
      <c r="AM80" s="6"/>
      <c r="AN80" s="6"/>
      <c r="AO80" s="6"/>
    </row>
    <row r="81" spans="1:41" ht="18.75" customHeight="1" thickBot="1">
      <c r="A81" t="str">
        <f t="shared" si="51"/>
        <v/>
      </c>
      <c r="B81" s="73"/>
      <c r="C81" s="73"/>
      <c r="D81" s="73"/>
      <c r="E81" s="73"/>
      <c r="F81" s="73"/>
      <c r="G81" s="73"/>
      <c r="H81" s="73"/>
      <c r="I81" s="74"/>
      <c r="J81" s="74"/>
      <c r="K81" s="73"/>
      <c r="L81" s="6" t="str">
        <f t="shared" si="36"/>
        <v>Saturday</v>
      </c>
      <c r="M81" s="6" t="str">
        <f t="shared" si="37"/>
        <v>Saturday</v>
      </c>
      <c r="N81" s="6">
        <f t="shared" si="38"/>
        <v>1900</v>
      </c>
      <c r="O81" s="6">
        <f t="shared" si="39"/>
        <v>1</v>
      </c>
      <c r="P81" s="6">
        <f t="shared" si="40"/>
        <v>0</v>
      </c>
      <c r="Q81" s="6">
        <f t="shared" si="41"/>
        <v>0</v>
      </c>
      <c r="R81" s="6">
        <f t="shared" si="42"/>
        <v>0</v>
      </c>
      <c r="S81" s="6" t="str">
        <f t="shared" si="43"/>
        <v>1900/1/0</v>
      </c>
      <c r="T81" s="7">
        <f t="shared" si="49"/>
        <v>0</v>
      </c>
      <c r="U81" s="8">
        <f t="shared" si="44"/>
        <v>10000</v>
      </c>
      <c r="V81" s="7">
        <f t="shared" si="52"/>
        <v>0</v>
      </c>
      <c r="W81" s="9">
        <f t="shared" si="45"/>
        <v>0</v>
      </c>
      <c r="X81" s="9" t="str">
        <f t="shared" si="50"/>
        <v/>
      </c>
      <c r="Y81" s="9" t="str">
        <f t="shared" si="53"/>
        <v/>
      </c>
      <c r="Z81" s="10" t="str">
        <f t="shared" si="54"/>
        <v/>
      </c>
      <c r="AA81" s="9">
        <f t="shared" si="46"/>
        <v>0</v>
      </c>
      <c r="AB81" s="11" t="e">
        <f>COUNTIF(H$2:H81,"&gt;0")/(COUNTIF(H$2:H81,"&lt;0")+COUNTIF(H$2:H81,"&gt;0"))</f>
        <v>#DIV/0!</v>
      </c>
      <c r="AC81" s="11" t="e">
        <f t="shared" si="47"/>
        <v>#DIV/0!</v>
      </c>
      <c r="AD81" s="8" t="e">
        <f t="shared" si="48"/>
        <v>#DIV/0!</v>
      </c>
      <c r="AE81" s="11" t="e">
        <f t="shared" si="21"/>
        <v>#DIV/0!</v>
      </c>
      <c r="AF81" s="11" t="e">
        <f t="shared" si="22"/>
        <v>#DIV/0!</v>
      </c>
      <c r="AG81" s="12" t="str">
        <f>IF(ISERROR(SUMIF($G$1:$G81,"&gt;0")/-SUMIF($G$1:$G81,"&lt;0"))=FALSE,SUMIF($G$1:$G81,"&gt;0")/-SUMIF($G$1:$G81,"&lt;0"),"")</f>
        <v/>
      </c>
      <c r="AH81" s="12"/>
      <c r="AI81" s="21" t="str">
        <f t="shared" si="55"/>
        <v/>
      </c>
      <c r="AJ81" s="21" t="str">
        <f t="shared" si="56"/>
        <v/>
      </c>
      <c r="AK81" s="21" t="e">
        <f t="shared" si="57"/>
        <v>#DIV/0!</v>
      </c>
      <c r="AL81" s="6"/>
      <c r="AM81" s="6"/>
      <c r="AN81" s="6"/>
      <c r="AO81" s="6"/>
    </row>
    <row r="82" spans="1:41" ht="18.75" customHeight="1" thickBot="1">
      <c r="A82" t="str">
        <f t="shared" si="51"/>
        <v/>
      </c>
      <c r="B82" s="73"/>
      <c r="C82" s="73"/>
      <c r="D82" s="73"/>
      <c r="E82" s="73"/>
      <c r="F82" s="73"/>
      <c r="G82" s="73"/>
      <c r="H82" s="73"/>
      <c r="I82" s="74"/>
      <c r="J82" s="74"/>
      <c r="K82" s="73"/>
      <c r="L82" s="6" t="str">
        <f t="shared" si="36"/>
        <v>Saturday</v>
      </c>
      <c r="M82" s="6" t="str">
        <f t="shared" si="37"/>
        <v>Saturday</v>
      </c>
      <c r="N82" s="6">
        <f t="shared" si="38"/>
        <v>1900</v>
      </c>
      <c r="O82" s="6">
        <f t="shared" si="39"/>
        <v>1</v>
      </c>
      <c r="P82" s="6">
        <f t="shared" si="40"/>
        <v>0</v>
      </c>
      <c r="Q82" s="6">
        <f t="shared" si="41"/>
        <v>0</v>
      </c>
      <c r="R82" s="6">
        <f t="shared" si="42"/>
        <v>0</v>
      </c>
      <c r="S82" s="6" t="str">
        <f t="shared" si="43"/>
        <v>1900/1/0</v>
      </c>
      <c r="T82" s="7">
        <f t="shared" si="49"/>
        <v>0</v>
      </c>
      <c r="U82" s="8">
        <f t="shared" si="44"/>
        <v>10000</v>
      </c>
      <c r="V82" s="7">
        <f t="shared" si="52"/>
        <v>0</v>
      </c>
      <c r="W82" s="9">
        <f t="shared" si="45"/>
        <v>0</v>
      </c>
      <c r="X82" s="9" t="str">
        <f t="shared" si="50"/>
        <v/>
      </c>
      <c r="Y82" s="9" t="str">
        <f t="shared" si="53"/>
        <v/>
      </c>
      <c r="Z82" s="10" t="str">
        <f t="shared" si="54"/>
        <v/>
      </c>
      <c r="AA82" s="9">
        <f t="shared" si="46"/>
        <v>0</v>
      </c>
      <c r="AB82" s="11" t="e">
        <f>COUNTIF(H$2:H82,"&gt;0")/(COUNTIF(H$2:H82,"&lt;0")+COUNTIF(H$2:H82,"&gt;0"))</f>
        <v>#DIV/0!</v>
      </c>
      <c r="AC82" s="11" t="e">
        <f t="shared" si="47"/>
        <v>#DIV/0!</v>
      </c>
      <c r="AD82" s="8" t="e">
        <f t="shared" si="48"/>
        <v>#DIV/0!</v>
      </c>
      <c r="AE82" s="11" t="e">
        <f t="shared" si="21"/>
        <v>#DIV/0!</v>
      </c>
      <c r="AF82" s="11" t="e">
        <f t="shared" si="22"/>
        <v>#DIV/0!</v>
      </c>
      <c r="AG82" s="12" t="str">
        <f>IF(ISERROR(SUMIF($G$1:$G82,"&gt;0")/-SUMIF($G$1:$G82,"&lt;0"))=FALSE,SUMIF($G$1:$G82,"&gt;0")/-SUMIF($G$1:$G82,"&lt;0"),"")</f>
        <v/>
      </c>
      <c r="AH82" s="12"/>
      <c r="AI82" s="21" t="str">
        <f t="shared" si="55"/>
        <v/>
      </c>
      <c r="AJ82" s="21" t="str">
        <f t="shared" si="56"/>
        <v/>
      </c>
      <c r="AK82" s="21" t="e">
        <f t="shared" si="57"/>
        <v>#DIV/0!</v>
      </c>
      <c r="AL82" s="6"/>
      <c r="AM82" s="6"/>
      <c r="AN82" s="6"/>
      <c r="AO82" s="6"/>
    </row>
    <row r="83" spans="1:41" ht="18.75" customHeight="1" thickBot="1">
      <c r="A83" t="str">
        <f t="shared" si="51"/>
        <v/>
      </c>
      <c r="B83" s="73"/>
      <c r="C83" s="73"/>
      <c r="D83" s="73"/>
      <c r="E83" s="73"/>
      <c r="F83" s="73"/>
      <c r="G83" s="73"/>
      <c r="H83" s="73"/>
      <c r="I83" s="74"/>
      <c r="J83" s="74"/>
      <c r="K83" s="73"/>
      <c r="L83" s="6" t="str">
        <f t="shared" si="36"/>
        <v>Saturday</v>
      </c>
      <c r="M83" s="6" t="str">
        <f t="shared" si="37"/>
        <v>Saturday</v>
      </c>
      <c r="N83" s="6">
        <f t="shared" si="38"/>
        <v>1900</v>
      </c>
      <c r="O83" s="6">
        <f t="shared" si="39"/>
        <v>1</v>
      </c>
      <c r="P83" s="6">
        <f t="shared" si="40"/>
        <v>0</v>
      </c>
      <c r="Q83" s="6">
        <f t="shared" si="41"/>
        <v>0</v>
      </c>
      <c r="R83" s="6">
        <f t="shared" si="42"/>
        <v>0</v>
      </c>
      <c r="S83" s="6" t="str">
        <f t="shared" si="43"/>
        <v>1900/1/0</v>
      </c>
      <c r="T83" s="7">
        <f t="shared" si="49"/>
        <v>0</v>
      </c>
      <c r="U83" s="8">
        <f t="shared" si="44"/>
        <v>10000</v>
      </c>
      <c r="V83" s="7">
        <f t="shared" si="52"/>
        <v>0</v>
      </c>
      <c r="W83" s="9">
        <f t="shared" si="45"/>
        <v>0</v>
      </c>
      <c r="X83" s="9" t="str">
        <f t="shared" si="50"/>
        <v/>
      </c>
      <c r="Y83" s="9" t="str">
        <f t="shared" si="53"/>
        <v/>
      </c>
      <c r="Z83" s="10" t="str">
        <f t="shared" si="54"/>
        <v/>
      </c>
      <c r="AA83" s="9">
        <f t="shared" si="46"/>
        <v>0</v>
      </c>
      <c r="AB83" s="11" t="e">
        <f>COUNTIF(H$2:H83,"&gt;0")/(COUNTIF(H$2:H83,"&lt;0")+COUNTIF(H$2:H83,"&gt;0"))</f>
        <v>#DIV/0!</v>
      </c>
      <c r="AC83" s="11" t="e">
        <f t="shared" si="47"/>
        <v>#DIV/0!</v>
      </c>
      <c r="AD83" s="8" t="e">
        <f t="shared" si="48"/>
        <v>#DIV/0!</v>
      </c>
      <c r="AE83" s="11" t="e">
        <f t="shared" si="21"/>
        <v>#DIV/0!</v>
      </c>
      <c r="AF83" s="11" t="e">
        <f t="shared" si="22"/>
        <v>#DIV/0!</v>
      </c>
      <c r="AG83" s="12" t="str">
        <f>IF(ISERROR(SUMIF($G$1:$G83,"&gt;0")/-SUMIF($G$1:$G83,"&lt;0"))=FALSE,SUMIF($G$1:$G83,"&gt;0")/-SUMIF($G$1:$G83,"&lt;0"),"")</f>
        <v/>
      </c>
      <c r="AH83" s="12"/>
      <c r="AI83" s="21" t="str">
        <f t="shared" si="55"/>
        <v/>
      </c>
      <c r="AJ83" s="21" t="str">
        <f t="shared" si="56"/>
        <v/>
      </c>
      <c r="AK83" s="21" t="e">
        <f t="shared" si="57"/>
        <v>#DIV/0!</v>
      </c>
      <c r="AL83" s="6"/>
      <c r="AM83" s="6"/>
      <c r="AN83" s="6"/>
      <c r="AO83" s="6"/>
    </row>
    <row r="84" spans="1:41" ht="18.75" customHeight="1" thickBot="1">
      <c r="A84" t="str">
        <f t="shared" si="51"/>
        <v/>
      </c>
      <c r="B84" s="73"/>
      <c r="C84" s="73"/>
      <c r="D84" s="73"/>
      <c r="E84" s="73"/>
      <c r="F84" s="73"/>
      <c r="G84" s="73"/>
      <c r="H84" s="73"/>
      <c r="I84" s="74"/>
      <c r="J84" s="74"/>
      <c r="K84" s="73"/>
      <c r="L84" s="6" t="str">
        <f t="shared" si="36"/>
        <v>Saturday</v>
      </c>
      <c r="M84" s="6" t="str">
        <f t="shared" si="37"/>
        <v>Saturday</v>
      </c>
      <c r="N84" s="6">
        <f t="shared" si="38"/>
        <v>1900</v>
      </c>
      <c r="O84" s="6">
        <f t="shared" si="39"/>
        <v>1</v>
      </c>
      <c r="P84" s="6">
        <f t="shared" si="40"/>
        <v>0</v>
      </c>
      <c r="Q84" s="6">
        <f t="shared" si="41"/>
        <v>0</v>
      </c>
      <c r="R84" s="6">
        <f t="shared" si="42"/>
        <v>0</v>
      </c>
      <c r="S84" s="6" t="str">
        <f t="shared" si="43"/>
        <v>1900/1/0</v>
      </c>
      <c r="T84" s="7">
        <f t="shared" si="49"/>
        <v>0</v>
      </c>
      <c r="U84" s="8">
        <f t="shared" si="44"/>
        <v>10000</v>
      </c>
      <c r="V84" s="7">
        <f t="shared" si="52"/>
        <v>0</v>
      </c>
      <c r="W84" s="9">
        <f t="shared" si="45"/>
        <v>0</v>
      </c>
      <c r="X84" s="9" t="str">
        <f t="shared" si="50"/>
        <v/>
      </c>
      <c r="Y84" s="9" t="str">
        <f t="shared" si="53"/>
        <v/>
      </c>
      <c r="Z84" s="10" t="str">
        <f t="shared" si="54"/>
        <v/>
      </c>
      <c r="AA84" s="9">
        <f t="shared" si="46"/>
        <v>0</v>
      </c>
      <c r="AB84" s="11" t="e">
        <f>COUNTIF(H$2:H84,"&gt;0")/(COUNTIF(H$2:H84,"&lt;0")+COUNTIF(H$2:H84,"&gt;0"))</f>
        <v>#DIV/0!</v>
      </c>
      <c r="AC84" s="11" t="e">
        <f t="shared" si="47"/>
        <v>#DIV/0!</v>
      </c>
      <c r="AD84" s="8" t="e">
        <f t="shared" si="48"/>
        <v>#DIV/0!</v>
      </c>
      <c r="AE84" s="11" t="e">
        <f t="shared" si="21"/>
        <v>#DIV/0!</v>
      </c>
      <c r="AF84" s="11" t="e">
        <f t="shared" si="22"/>
        <v>#DIV/0!</v>
      </c>
      <c r="AG84" s="12" t="str">
        <f>IF(ISERROR(SUMIF($G$1:$G84,"&gt;0")/-SUMIF($G$1:$G84,"&lt;0"))=FALSE,SUMIF($G$1:$G84,"&gt;0")/-SUMIF($G$1:$G84,"&lt;0"),"")</f>
        <v/>
      </c>
      <c r="AH84" s="12"/>
      <c r="AI84" s="21" t="str">
        <f t="shared" si="55"/>
        <v/>
      </c>
      <c r="AJ84" s="21" t="str">
        <f t="shared" si="56"/>
        <v/>
      </c>
      <c r="AK84" s="21" t="e">
        <f t="shared" si="57"/>
        <v>#DIV/0!</v>
      </c>
      <c r="AL84" s="6"/>
      <c r="AM84" s="6"/>
      <c r="AN84" s="6"/>
      <c r="AO84" s="6"/>
    </row>
    <row r="85" spans="1:41" ht="18.75" customHeight="1" thickBot="1">
      <c r="A85" t="str">
        <f t="shared" si="51"/>
        <v/>
      </c>
      <c r="B85" s="73"/>
      <c r="C85" s="73"/>
      <c r="D85" s="73"/>
      <c r="E85" s="73"/>
      <c r="F85" s="73"/>
      <c r="G85" s="73"/>
      <c r="H85" s="73"/>
      <c r="I85" s="74"/>
      <c r="J85" s="74"/>
      <c r="K85" s="73"/>
      <c r="L85" s="6" t="str">
        <f t="shared" si="36"/>
        <v>Saturday</v>
      </c>
      <c r="M85" s="6" t="str">
        <f t="shared" si="37"/>
        <v>Saturday</v>
      </c>
      <c r="N85" s="6">
        <f t="shared" si="38"/>
        <v>1900</v>
      </c>
      <c r="O85" s="6">
        <f t="shared" si="39"/>
        <v>1</v>
      </c>
      <c r="P85" s="6">
        <f t="shared" si="40"/>
        <v>0</v>
      </c>
      <c r="Q85" s="6">
        <f t="shared" si="41"/>
        <v>0</v>
      </c>
      <c r="R85" s="6">
        <f t="shared" si="42"/>
        <v>0</v>
      </c>
      <c r="S85" s="6" t="str">
        <f t="shared" si="43"/>
        <v>1900/1/0</v>
      </c>
      <c r="T85" s="7">
        <f t="shared" si="49"/>
        <v>0</v>
      </c>
      <c r="U85" s="8">
        <f t="shared" si="44"/>
        <v>10000</v>
      </c>
      <c r="V85" s="7">
        <f t="shared" si="52"/>
        <v>0</v>
      </c>
      <c r="W85" s="9">
        <f t="shared" si="45"/>
        <v>0</v>
      </c>
      <c r="X85" s="9" t="str">
        <f t="shared" si="50"/>
        <v/>
      </c>
      <c r="Y85" s="9" t="str">
        <f t="shared" si="53"/>
        <v/>
      </c>
      <c r="Z85" s="10" t="str">
        <f t="shared" si="54"/>
        <v/>
      </c>
      <c r="AA85" s="9">
        <f t="shared" si="46"/>
        <v>0</v>
      </c>
      <c r="AB85" s="11" t="e">
        <f>COUNTIF(H$2:H85,"&gt;0")/(COUNTIF(H$2:H85,"&lt;0")+COUNTIF(H$2:H85,"&gt;0"))</f>
        <v>#DIV/0!</v>
      </c>
      <c r="AC85" s="11" t="e">
        <f t="shared" si="47"/>
        <v>#DIV/0!</v>
      </c>
      <c r="AD85" s="8" t="e">
        <f t="shared" si="48"/>
        <v>#DIV/0!</v>
      </c>
      <c r="AE85" s="11" t="e">
        <f t="shared" si="21"/>
        <v>#DIV/0!</v>
      </c>
      <c r="AF85" s="11" t="e">
        <f t="shared" si="22"/>
        <v>#DIV/0!</v>
      </c>
      <c r="AG85" s="12" t="str">
        <f>IF(ISERROR(SUMIF($G$1:$G85,"&gt;0")/-SUMIF($G$1:$G85,"&lt;0"))=FALSE,SUMIF($G$1:$G85,"&gt;0")/-SUMIF($G$1:$G85,"&lt;0"),"")</f>
        <v/>
      </c>
      <c r="AH85" s="12"/>
      <c r="AI85" s="21" t="str">
        <f t="shared" si="55"/>
        <v/>
      </c>
      <c r="AJ85" s="21" t="str">
        <f t="shared" si="56"/>
        <v/>
      </c>
      <c r="AK85" s="21" t="e">
        <f t="shared" si="57"/>
        <v>#DIV/0!</v>
      </c>
      <c r="AL85" s="6"/>
      <c r="AM85" s="6"/>
      <c r="AN85" s="6"/>
      <c r="AO85" s="6"/>
    </row>
    <row r="86" spans="1:41" ht="18.75" customHeight="1" thickBot="1">
      <c r="A86" t="str">
        <f t="shared" si="51"/>
        <v/>
      </c>
      <c r="B86" s="73"/>
      <c r="C86" s="73"/>
      <c r="D86" s="73"/>
      <c r="E86" s="73"/>
      <c r="F86" s="73"/>
      <c r="G86" s="73"/>
      <c r="H86" s="73"/>
      <c r="I86" s="74"/>
      <c r="J86" s="74"/>
      <c r="K86" s="73"/>
      <c r="L86" s="6" t="str">
        <f t="shared" si="36"/>
        <v>Saturday</v>
      </c>
      <c r="M86" s="6" t="str">
        <f t="shared" si="37"/>
        <v>Saturday</v>
      </c>
      <c r="N86" s="6">
        <f t="shared" si="38"/>
        <v>1900</v>
      </c>
      <c r="O86" s="6">
        <f t="shared" si="39"/>
        <v>1</v>
      </c>
      <c r="P86" s="6">
        <f t="shared" si="40"/>
        <v>0</v>
      </c>
      <c r="Q86" s="6">
        <f t="shared" si="41"/>
        <v>0</v>
      </c>
      <c r="R86" s="6">
        <f t="shared" si="42"/>
        <v>0</v>
      </c>
      <c r="S86" s="6" t="str">
        <f t="shared" si="43"/>
        <v>1900/1/0</v>
      </c>
      <c r="T86" s="7">
        <f t="shared" si="49"/>
        <v>0</v>
      </c>
      <c r="U86" s="8">
        <f t="shared" si="44"/>
        <v>10000</v>
      </c>
      <c r="V86" s="7">
        <f t="shared" si="52"/>
        <v>0</v>
      </c>
      <c r="W86" s="9">
        <f t="shared" si="45"/>
        <v>0</v>
      </c>
      <c r="X86" s="9" t="str">
        <f t="shared" si="50"/>
        <v/>
      </c>
      <c r="Y86" s="9" t="str">
        <f t="shared" si="53"/>
        <v/>
      </c>
      <c r="Z86" s="10" t="str">
        <f t="shared" si="54"/>
        <v/>
      </c>
      <c r="AA86" s="9">
        <f t="shared" si="46"/>
        <v>0</v>
      </c>
      <c r="AB86" s="11" t="e">
        <f>COUNTIF(H$2:H86,"&gt;0")/(COUNTIF(H$2:H86,"&lt;0")+COUNTIF(H$2:H86,"&gt;0"))</f>
        <v>#DIV/0!</v>
      </c>
      <c r="AC86" s="11" t="e">
        <f t="shared" si="47"/>
        <v>#DIV/0!</v>
      </c>
      <c r="AD86" s="8" t="e">
        <f t="shared" si="48"/>
        <v>#DIV/0!</v>
      </c>
      <c r="AE86" s="11" t="e">
        <f t="shared" si="21"/>
        <v>#DIV/0!</v>
      </c>
      <c r="AF86" s="11" t="e">
        <f t="shared" si="22"/>
        <v>#DIV/0!</v>
      </c>
      <c r="AG86" s="12" t="str">
        <f>IF(ISERROR(SUMIF($G$1:$G86,"&gt;0")/-SUMIF($G$1:$G86,"&lt;0"))=FALSE,SUMIF($G$1:$G86,"&gt;0")/-SUMIF($G$1:$G86,"&lt;0"),"")</f>
        <v/>
      </c>
      <c r="AH86" s="12"/>
      <c r="AI86" s="21" t="str">
        <f t="shared" si="55"/>
        <v/>
      </c>
      <c r="AJ86" s="21" t="str">
        <f t="shared" si="56"/>
        <v/>
      </c>
      <c r="AK86" s="21" t="e">
        <f t="shared" si="57"/>
        <v>#DIV/0!</v>
      </c>
      <c r="AL86" s="6"/>
      <c r="AM86" s="6"/>
      <c r="AN86" s="6"/>
      <c r="AO86" s="6"/>
    </row>
    <row r="87" spans="1:41" ht="18.75" customHeight="1" thickBot="1">
      <c r="A87" t="str">
        <f t="shared" si="51"/>
        <v/>
      </c>
      <c r="B87" s="73"/>
      <c r="C87" s="73"/>
      <c r="D87" s="73"/>
      <c r="E87" s="73"/>
      <c r="F87" s="73"/>
      <c r="G87" s="73"/>
      <c r="H87" s="73"/>
      <c r="I87" s="74"/>
      <c r="J87" s="74"/>
      <c r="K87" s="73"/>
      <c r="L87" s="6" t="str">
        <f t="shared" si="36"/>
        <v>Saturday</v>
      </c>
      <c r="M87" s="6" t="str">
        <f t="shared" si="37"/>
        <v>Saturday</v>
      </c>
      <c r="N87" s="6">
        <f t="shared" si="38"/>
        <v>1900</v>
      </c>
      <c r="O87" s="6">
        <f t="shared" si="39"/>
        <v>1</v>
      </c>
      <c r="P87" s="6">
        <f t="shared" si="40"/>
        <v>0</v>
      </c>
      <c r="Q87" s="6">
        <f t="shared" si="41"/>
        <v>0</v>
      </c>
      <c r="R87" s="6">
        <f t="shared" si="42"/>
        <v>0</v>
      </c>
      <c r="S87" s="6" t="str">
        <f t="shared" si="43"/>
        <v>1900/1/0</v>
      </c>
      <c r="T87" s="7">
        <f t="shared" si="49"/>
        <v>0</v>
      </c>
      <c r="U87" s="8">
        <f t="shared" si="44"/>
        <v>10000</v>
      </c>
      <c r="V87" s="7">
        <f t="shared" si="52"/>
        <v>0</v>
      </c>
      <c r="W87" s="9">
        <f t="shared" si="45"/>
        <v>0</v>
      </c>
      <c r="X87" s="9" t="str">
        <f t="shared" si="50"/>
        <v/>
      </c>
      <c r="Y87" s="9" t="str">
        <f t="shared" si="53"/>
        <v/>
      </c>
      <c r="Z87" s="10" t="str">
        <f t="shared" si="54"/>
        <v/>
      </c>
      <c r="AA87" s="9">
        <f t="shared" si="46"/>
        <v>0</v>
      </c>
      <c r="AB87" s="11" t="e">
        <f>COUNTIF(H$2:H87,"&gt;0")/(COUNTIF(H$2:H87,"&lt;0")+COUNTIF(H$2:H87,"&gt;0"))</f>
        <v>#DIV/0!</v>
      </c>
      <c r="AC87" s="11" t="e">
        <f t="shared" si="47"/>
        <v>#DIV/0!</v>
      </c>
      <c r="AD87" s="8" t="e">
        <f t="shared" si="48"/>
        <v>#DIV/0!</v>
      </c>
      <c r="AE87" s="11" t="e">
        <f t="shared" si="21"/>
        <v>#DIV/0!</v>
      </c>
      <c r="AF87" s="11" t="e">
        <f t="shared" si="22"/>
        <v>#DIV/0!</v>
      </c>
      <c r="AG87" s="12" t="str">
        <f>IF(ISERROR(SUMIF($G$1:$G87,"&gt;0")/-SUMIF($G$1:$G87,"&lt;0"))=FALSE,SUMIF($G$1:$G87,"&gt;0")/-SUMIF($G$1:$G87,"&lt;0"),"")</f>
        <v/>
      </c>
      <c r="AH87" s="12"/>
      <c r="AI87" s="21" t="str">
        <f t="shared" si="55"/>
        <v/>
      </c>
      <c r="AJ87" s="21" t="str">
        <f t="shared" si="56"/>
        <v/>
      </c>
      <c r="AK87" s="21" t="e">
        <f t="shared" si="57"/>
        <v>#DIV/0!</v>
      </c>
      <c r="AL87" s="6"/>
      <c r="AM87" s="6"/>
      <c r="AN87" s="6"/>
      <c r="AO87" s="6"/>
    </row>
    <row r="88" spans="1:41" ht="18.75" customHeight="1" thickBot="1">
      <c r="A88" t="str">
        <f t="shared" si="51"/>
        <v/>
      </c>
      <c r="B88" s="73"/>
      <c r="C88" s="73"/>
      <c r="D88" s="73"/>
      <c r="E88" s="73"/>
      <c r="F88" s="73"/>
      <c r="G88" s="73"/>
      <c r="H88" s="73"/>
      <c r="I88" s="74"/>
      <c r="J88" s="74"/>
      <c r="K88" s="73"/>
      <c r="L88" s="6" t="str">
        <f t="shared" si="36"/>
        <v>Saturday</v>
      </c>
      <c r="M88" s="6" t="str">
        <f t="shared" si="37"/>
        <v>Saturday</v>
      </c>
      <c r="N88" s="6">
        <f t="shared" si="38"/>
        <v>1900</v>
      </c>
      <c r="O88" s="6">
        <f t="shared" si="39"/>
        <v>1</v>
      </c>
      <c r="P88" s="6">
        <f t="shared" si="40"/>
        <v>0</v>
      </c>
      <c r="Q88" s="6">
        <f t="shared" si="41"/>
        <v>0</v>
      </c>
      <c r="R88" s="6">
        <f t="shared" si="42"/>
        <v>0</v>
      </c>
      <c r="S88" s="6" t="str">
        <f t="shared" si="43"/>
        <v>1900/1/0</v>
      </c>
      <c r="T88" s="7">
        <f t="shared" si="49"/>
        <v>0</v>
      </c>
      <c r="U88" s="8">
        <f t="shared" si="44"/>
        <v>10000</v>
      </c>
      <c r="V88" s="7">
        <f t="shared" si="52"/>
        <v>0</v>
      </c>
      <c r="W88" s="9">
        <f t="shared" si="45"/>
        <v>0</v>
      </c>
      <c r="X88" s="9" t="str">
        <f t="shared" si="50"/>
        <v/>
      </c>
      <c r="Y88" s="9" t="str">
        <f t="shared" si="53"/>
        <v/>
      </c>
      <c r="Z88" s="10" t="str">
        <f t="shared" si="54"/>
        <v/>
      </c>
      <c r="AA88" s="9">
        <f t="shared" si="46"/>
        <v>0</v>
      </c>
      <c r="AB88" s="11" t="e">
        <f>COUNTIF(H$2:H88,"&gt;0")/(COUNTIF(H$2:H88,"&lt;0")+COUNTIF(H$2:H88,"&gt;0"))</f>
        <v>#DIV/0!</v>
      </c>
      <c r="AC88" s="11" t="e">
        <f t="shared" si="47"/>
        <v>#DIV/0!</v>
      </c>
      <c r="AD88" s="8" t="e">
        <f t="shared" si="48"/>
        <v>#DIV/0!</v>
      </c>
      <c r="AE88" s="11" t="e">
        <f t="shared" si="21"/>
        <v>#DIV/0!</v>
      </c>
      <c r="AF88" s="11" t="e">
        <f t="shared" si="22"/>
        <v>#DIV/0!</v>
      </c>
      <c r="AG88" s="12" t="str">
        <f>IF(ISERROR(SUMIF($G$1:$G88,"&gt;0")/-SUMIF($G$1:$G88,"&lt;0"))=FALSE,SUMIF($G$1:$G88,"&gt;0")/-SUMIF($G$1:$G88,"&lt;0"),"")</f>
        <v/>
      </c>
      <c r="AH88" s="12"/>
      <c r="AI88" s="21" t="str">
        <f t="shared" si="55"/>
        <v/>
      </c>
      <c r="AJ88" s="21" t="str">
        <f t="shared" si="56"/>
        <v/>
      </c>
      <c r="AK88" s="21" t="e">
        <f t="shared" si="57"/>
        <v>#DIV/0!</v>
      </c>
      <c r="AL88" s="6"/>
      <c r="AM88" s="6"/>
      <c r="AN88" s="6"/>
      <c r="AO88" s="6"/>
    </row>
    <row r="89" spans="1:41" ht="18.75" customHeight="1" thickBot="1">
      <c r="A89" t="str">
        <f t="shared" si="51"/>
        <v/>
      </c>
      <c r="B89" s="73"/>
      <c r="C89" s="73"/>
      <c r="D89" s="73"/>
      <c r="E89" s="73"/>
      <c r="F89" s="73"/>
      <c r="G89" s="73"/>
      <c r="H89" s="73"/>
      <c r="I89" s="74"/>
      <c r="J89" s="74"/>
      <c r="K89" s="73"/>
      <c r="L89" s="6" t="str">
        <f t="shared" si="36"/>
        <v>Saturday</v>
      </c>
      <c r="M89" s="6" t="str">
        <f t="shared" si="37"/>
        <v>Saturday</v>
      </c>
      <c r="N89" s="6">
        <f t="shared" si="38"/>
        <v>1900</v>
      </c>
      <c r="O89" s="6">
        <f t="shared" si="39"/>
        <v>1</v>
      </c>
      <c r="P89" s="6">
        <f t="shared" si="40"/>
        <v>0</v>
      </c>
      <c r="Q89" s="6">
        <f t="shared" si="41"/>
        <v>0</v>
      </c>
      <c r="R89" s="6">
        <f t="shared" si="42"/>
        <v>0</v>
      </c>
      <c r="S89" s="6" t="str">
        <f t="shared" si="43"/>
        <v>1900/1/0</v>
      </c>
      <c r="T89" s="7">
        <f t="shared" si="49"/>
        <v>0</v>
      </c>
      <c r="U89" s="8">
        <f t="shared" si="44"/>
        <v>10000</v>
      </c>
      <c r="V89" s="7">
        <f t="shared" si="52"/>
        <v>0</v>
      </c>
      <c r="W89" s="9">
        <f t="shared" si="45"/>
        <v>0</v>
      </c>
      <c r="X89" s="9" t="str">
        <f t="shared" si="50"/>
        <v/>
      </c>
      <c r="Y89" s="9" t="str">
        <f t="shared" si="53"/>
        <v/>
      </c>
      <c r="Z89" s="10" t="str">
        <f t="shared" si="54"/>
        <v/>
      </c>
      <c r="AA89" s="9">
        <f t="shared" si="46"/>
        <v>0</v>
      </c>
      <c r="AB89" s="11" t="e">
        <f>COUNTIF(H$2:H89,"&gt;0")/(COUNTIF(H$2:H89,"&lt;0")+COUNTIF(H$2:H89,"&gt;0"))</f>
        <v>#DIV/0!</v>
      </c>
      <c r="AC89" s="11" t="e">
        <f t="shared" si="47"/>
        <v>#DIV/0!</v>
      </c>
      <c r="AD89" s="8" t="e">
        <f t="shared" si="48"/>
        <v>#DIV/0!</v>
      </c>
      <c r="AE89" s="11" t="e">
        <f t="shared" si="21"/>
        <v>#DIV/0!</v>
      </c>
      <c r="AF89" s="11" t="e">
        <f t="shared" si="22"/>
        <v>#DIV/0!</v>
      </c>
      <c r="AG89" s="12" t="str">
        <f>IF(ISERROR(SUMIF($G$1:$G89,"&gt;0")/-SUMIF($G$1:$G89,"&lt;0"))=FALSE,SUMIF($G$1:$G89,"&gt;0")/-SUMIF($G$1:$G89,"&lt;0"),"")</f>
        <v/>
      </c>
      <c r="AH89" s="12"/>
      <c r="AI89" s="21" t="str">
        <f t="shared" si="55"/>
        <v/>
      </c>
      <c r="AJ89" s="21" t="str">
        <f t="shared" si="56"/>
        <v/>
      </c>
      <c r="AK89" s="21" t="e">
        <f t="shared" si="57"/>
        <v>#DIV/0!</v>
      </c>
      <c r="AL89" s="6"/>
      <c r="AM89" s="6"/>
      <c r="AN89" s="6"/>
      <c r="AO89" s="6"/>
    </row>
    <row r="90" spans="1:41" ht="18.75" customHeight="1" thickBot="1">
      <c r="A90" t="str">
        <f t="shared" si="51"/>
        <v/>
      </c>
      <c r="B90" s="73"/>
      <c r="C90" s="73"/>
      <c r="D90" s="73"/>
      <c r="E90" s="73"/>
      <c r="F90" s="73"/>
      <c r="G90" s="73"/>
      <c r="H90" s="73"/>
      <c r="I90" s="74"/>
      <c r="J90" s="74"/>
      <c r="K90" s="73"/>
      <c r="L90" s="6" t="str">
        <f t="shared" si="36"/>
        <v>Saturday</v>
      </c>
      <c r="M90" s="6" t="str">
        <f t="shared" si="37"/>
        <v>Saturday</v>
      </c>
      <c r="N90" s="6">
        <f t="shared" si="38"/>
        <v>1900</v>
      </c>
      <c r="O90" s="6">
        <f t="shared" si="39"/>
        <v>1</v>
      </c>
      <c r="P90" s="6">
        <f t="shared" si="40"/>
        <v>0</v>
      </c>
      <c r="Q90" s="6">
        <f t="shared" si="41"/>
        <v>0</v>
      </c>
      <c r="R90" s="6">
        <f t="shared" si="42"/>
        <v>0</v>
      </c>
      <c r="S90" s="6" t="str">
        <f t="shared" si="43"/>
        <v>1900/1/0</v>
      </c>
      <c r="T90" s="7">
        <f t="shared" si="49"/>
        <v>0</v>
      </c>
      <c r="U90" s="8">
        <f t="shared" si="44"/>
        <v>10000</v>
      </c>
      <c r="V90" s="7">
        <f t="shared" si="52"/>
        <v>0</v>
      </c>
      <c r="W90" s="9">
        <f t="shared" si="45"/>
        <v>0</v>
      </c>
      <c r="X90" s="9" t="str">
        <f t="shared" si="50"/>
        <v/>
      </c>
      <c r="Y90" s="9" t="str">
        <f t="shared" si="53"/>
        <v/>
      </c>
      <c r="Z90" s="10" t="str">
        <f t="shared" si="54"/>
        <v/>
      </c>
      <c r="AA90" s="9">
        <f t="shared" si="46"/>
        <v>0</v>
      </c>
      <c r="AB90" s="11" t="e">
        <f>COUNTIF(H$2:H90,"&gt;0")/(COUNTIF(H$2:H90,"&lt;0")+COUNTIF(H$2:H90,"&gt;0"))</f>
        <v>#DIV/0!</v>
      </c>
      <c r="AC90" s="11" t="e">
        <f t="shared" si="47"/>
        <v>#DIV/0!</v>
      </c>
      <c r="AD90" s="8" t="e">
        <f t="shared" si="48"/>
        <v>#DIV/0!</v>
      </c>
      <c r="AE90" s="11" t="e">
        <f t="shared" si="21"/>
        <v>#DIV/0!</v>
      </c>
      <c r="AF90" s="11" t="e">
        <f t="shared" si="22"/>
        <v>#DIV/0!</v>
      </c>
      <c r="AG90" s="12" t="str">
        <f>IF(ISERROR(SUMIF($G$1:$G90,"&gt;0")/-SUMIF($G$1:$G90,"&lt;0"))=FALSE,SUMIF($G$1:$G90,"&gt;0")/-SUMIF($G$1:$G90,"&lt;0"),"")</f>
        <v/>
      </c>
      <c r="AH90" s="12"/>
      <c r="AI90" s="21" t="str">
        <f t="shared" si="55"/>
        <v/>
      </c>
      <c r="AJ90" s="21" t="str">
        <f t="shared" si="56"/>
        <v/>
      </c>
      <c r="AK90" s="21" t="e">
        <f t="shared" si="57"/>
        <v>#DIV/0!</v>
      </c>
      <c r="AL90" s="6"/>
      <c r="AM90" s="6"/>
      <c r="AN90" s="6"/>
      <c r="AO90" s="6"/>
    </row>
    <row r="91" spans="1:41" ht="18.75" customHeight="1" thickBot="1">
      <c r="A91" t="str">
        <f t="shared" si="51"/>
        <v/>
      </c>
      <c r="B91" s="73"/>
      <c r="C91" s="73"/>
      <c r="D91" s="73"/>
      <c r="E91" s="73"/>
      <c r="F91" s="73"/>
      <c r="G91" s="73"/>
      <c r="H91" s="73"/>
      <c r="I91" s="74"/>
      <c r="J91" s="74"/>
      <c r="K91" s="73"/>
      <c r="L91" s="6" t="str">
        <f t="shared" si="36"/>
        <v>Saturday</v>
      </c>
      <c r="M91" s="6" t="str">
        <f t="shared" si="37"/>
        <v>Saturday</v>
      </c>
      <c r="N91" s="6">
        <f t="shared" si="38"/>
        <v>1900</v>
      </c>
      <c r="O91" s="6">
        <f t="shared" si="39"/>
        <v>1</v>
      </c>
      <c r="P91" s="6">
        <f t="shared" si="40"/>
        <v>0</v>
      </c>
      <c r="Q91" s="6">
        <f t="shared" si="41"/>
        <v>0</v>
      </c>
      <c r="R91" s="6">
        <f t="shared" si="42"/>
        <v>0</v>
      </c>
      <c r="S91" s="6" t="str">
        <f t="shared" si="43"/>
        <v>1900/1/0</v>
      </c>
      <c r="T91" s="7">
        <f t="shared" si="49"/>
        <v>0</v>
      </c>
      <c r="U91" s="8">
        <f t="shared" si="44"/>
        <v>10000</v>
      </c>
      <c r="V91" s="7">
        <f t="shared" si="52"/>
        <v>0</v>
      </c>
      <c r="W91" s="9">
        <f t="shared" si="45"/>
        <v>0</v>
      </c>
      <c r="X91" s="9" t="str">
        <f t="shared" si="50"/>
        <v/>
      </c>
      <c r="Y91" s="9" t="str">
        <f t="shared" si="53"/>
        <v/>
      </c>
      <c r="Z91" s="10" t="str">
        <f t="shared" si="54"/>
        <v/>
      </c>
      <c r="AA91" s="9">
        <f t="shared" si="46"/>
        <v>0</v>
      </c>
      <c r="AB91" s="11" t="e">
        <f>COUNTIF(H$2:H91,"&gt;0")/(COUNTIF(H$2:H91,"&lt;0")+COUNTIF(H$2:H91,"&gt;0"))</f>
        <v>#DIV/0!</v>
      </c>
      <c r="AC91" s="11" t="e">
        <f t="shared" si="47"/>
        <v>#DIV/0!</v>
      </c>
      <c r="AD91" s="8" t="e">
        <f t="shared" si="48"/>
        <v>#DIV/0!</v>
      </c>
      <c r="AE91" s="11" t="e">
        <f t="shared" si="21"/>
        <v>#DIV/0!</v>
      </c>
      <c r="AF91" s="11" t="e">
        <f t="shared" si="22"/>
        <v>#DIV/0!</v>
      </c>
      <c r="AG91" s="12" t="str">
        <f>IF(ISERROR(SUMIF($G$1:$G91,"&gt;0")/-SUMIF($G$1:$G91,"&lt;0"))=FALSE,SUMIF($G$1:$G91,"&gt;0")/-SUMIF($G$1:$G91,"&lt;0"),"")</f>
        <v/>
      </c>
      <c r="AH91" s="12"/>
      <c r="AI91" s="21" t="str">
        <f t="shared" si="55"/>
        <v/>
      </c>
      <c r="AJ91" s="21" t="str">
        <f t="shared" si="56"/>
        <v/>
      </c>
      <c r="AK91" s="21" t="e">
        <f t="shared" si="57"/>
        <v>#DIV/0!</v>
      </c>
      <c r="AL91" s="6"/>
      <c r="AM91" s="6"/>
      <c r="AN91" s="6"/>
      <c r="AO91" s="6"/>
    </row>
    <row r="92" spans="1:41" ht="18.75" customHeight="1" thickBot="1">
      <c r="A92" t="str">
        <f t="shared" si="51"/>
        <v/>
      </c>
      <c r="B92" s="73"/>
      <c r="C92" s="73"/>
      <c r="D92" s="73"/>
      <c r="E92" s="73"/>
      <c r="F92" s="73"/>
      <c r="G92" s="73"/>
      <c r="H92" s="73"/>
      <c r="I92" s="74"/>
      <c r="J92" s="74"/>
      <c r="K92" s="73"/>
      <c r="L92" s="6" t="str">
        <f t="shared" si="36"/>
        <v>Saturday</v>
      </c>
      <c r="M92" s="6" t="str">
        <f t="shared" si="37"/>
        <v>Saturday</v>
      </c>
      <c r="N92" s="6">
        <f t="shared" si="38"/>
        <v>1900</v>
      </c>
      <c r="O92" s="6">
        <f t="shared" si="39"/>
        <v>1</v>
      </c>
      <c r="P92" s="6">
        <f t="shared" si="40"/>
        <v>0</v>
      </c>
      <c r="Q92" s="6">
        <f t="shared" si="41"/>
        <v>0</v>
      </c>
      <c r="R92" s="6">
        <f t="shared" si="42"/>
        <v>0</v>
      </c>
      <c r="S92" s="6" t="str">
        <f t="shared" si="43"/>
        <v>1900/1/0</v>
      </c>
      <c r="T92" s="7">
        <f t="shared" si="49"/>
        <v>0</v>
      </c>
      <c r="U92" s="8">
        <f t="shared" si="44"/>
        <v>10000</v>
      </c>
      <c r="V92" s="7">
        <f t="shared" si="52"/>
        <v>0</v>
      </c>
      <c r="W92" s="9">
        <f t="shared" si="45"/>
        <v>0</v>
      </c>
      <c r="X92" s="9" t="str">
        <f t="shared" si="50"/>
        <v/>
      </c>
      <c r="Y92" s="9" t="str">
        <f t="shared" si="53"/>
        <v/>
      </c>
      <c r="Z92" s="10" t="str">
        <f t="shared" si="54"/>
        <v/>
      </c>
      <c r="AA92" s="9">
        <f t="shared" si="46"/>
        <v>0</v>
      </c>
      <c r="AB92" s="11" t="e">
        <f>COUNTIF(H$2:H92,"&gt;0")/(COUNTIF(H$2:H92,"&lt;0")+COUNTIF(H$2:H92,"&gt;0"))</f>
        <v>#DIV/0!</v>
      </c>
      <c r="AC92" s="11" t="e">
        <f t="shared" si="47"/>
        <v>#DIV/0!</v>
      </c>
      <c r="AD92" s="8" t="e">
        <f t="shared" si="48"/>
        <v>#DIV/0!</v>
      </c>
      <c r="AE92" s="11" t="e">
        <f t="shared" si="21"/>
        <v>#DIV/0!</v>
      </c>
      <c r="AF92" s="11" t="e">
        <f t="shared" si="22"/>
        <v>#DIV/0!</v>
      </c>
      <c r="AG92" s="12" t="str">
        <f>IF(ISERROR(SUMIF($G$1:$G92,"&gt;0")/-SUMIF($G$1:$G92,"&lt;0"))=FALSE,SUMIF($G$1:$G92,"&gt;0")/-SUMIF($G$1:$G92,"&lt;0"),"")</f>
        <v/>
      </c>
      <c r="AH92" s="12"/>
      <c r="AI92" s="21" t="str">
        <f t="shared" si="55"/>
        <v/>
      </c>
      <c r="AJ92" s="21" t="str">
        <f t="shared" si="56"/>
        <v/>
      </c>
      <c r="AK92" s="21" t="e">
        <f t="shared" si="57"/>
        <v>#DIV/0!</v>
      </c>
      <c r="AL92" s="6"/>
      <c r="AM92" s="6"/>
      <c r="AN92" s="6"/>
      <c r="AO92" s="6"/>
    </row>
    <row r="93" spans="1:41" ht="18.75" customHeight="1" thickBot="1">
      <c r="A93" t="str">
        <f t="shared" si="51"/>
        <v/>
      </c>
      <c r="B93" s="73"/>
      <c r="C93" s="73"/>
      <c r="D93" s="73"/>
      <c r="E93" s="73"/>
      <c r="F93" s="73"/>
      <c r="G93" s="73"/>
      <c r="H93" s="73"/>
      <c r="I93" s="74"/>
      <c r="J93" s="74"/>
      <c r="K93" s="73"/>
      <c r="L93" s="6" t="str">
        <f t="shared" si="36"/>
        <v>Saturday</v>
      </c>
      <c r="M93" s="6" t="str">
        <f t="shared" si="37"/>
        <v>Saturday</v>
      </c>
      <c r="N93" s="6">
        <f t="shared" si="38"/>
        <v>1900</v>
      </c>
      <c r="O93" s="6">
        <f t="shared" si="39"/>
        <v>1</v>
      </c>
      <c r="P93" s="6">
        <f t="shared" si="40"/>
        <v>0</v>
      </c>
      <c r="Q93" s="6">
        <f t="shared" si="41"/>
        <v>0</v>
      </c>
      <c r="R93" s="6">
        <f t="shared" si="42"/>
        <v>0</v>
      </c>
      <c r="S93" s="6" t="str">
        <f t="shared" si="43"/>
        <v>1900/1/0</v>
      </c>
      <c r="T93" s="7">
        <f t="shared" si="49"/>
        <v>0</v>
      </c>
      <c r="U93" s="8">
        <f t="shared" si="44"/>
        <v>10000</v>
      </c>
      <c r="V93" s="7">
        <f t="shared" si="52"/>
        <v>0</v>
      </c>
      <c r="W93" s="9">
        <f t="shared" si="45"/>
        <v>0</v>
      </c>
      <c r="X93" s="9" t="str">
        <f t="shared" si="50"/>
        <v/>
      </c>
      <c r="Y93" s="9" t="str">
        <f t="shared" si="53"/>
        <v/>
      </c>
      <c r="Z93" s="10" t="str">
        <f t="shared" si="54"/>
        <v/>
      </c>
      <c r="AA93" s="9">
        <f t="shared" si="46"/>
        <v>0</v>
      </c>
      <c r="AB93" s="11" t="e">
        <f>COUNTIF(H$2:H93,"&gt;0")/(COUNTIF(H$2:H93,"&lt;0")+COUNTIF(H$2:H93,"&gt;0"))</f>
        <v>#DIV/0!</v>
      </c>
      <c r="AC93" s="11" t="e">
        <f t="shared" si="47"/>
        <v>#DIV/0!</v>
      </c>
      <c r="AD93" s="8" t="e">
        <f t="shared" si="48"/>
        <v>#DIV/0!</v>
      </c>
      <c r="AE93" s="11" t="e">
        <f t="shared" si="21"/>
        <v>#DIV/0!</v>
      </c>
      <c r="AF93" s="11" t="e">
        <f t="shared" si="22"/>
        <v>#DIV/0!</v>
      </c>
      <c r="AG93" s="12" t="str">
        <f>IF(ISERROR(SUMIF($G$1:$G93,"&gt;0")/-SUMIF($G$1:$G93,"&lt;0"))=FALSE,SUMIF($G$1:$G93,"&gt;0")/-SUMIF($G$1:$G93,"&lt;0"),"")</f>
        <v/>
      </c>
      <c r="AH93" s="12"/>
      <c r="AI93" s="21" t="str">
        <f t="shared" si="55"/>
        <v/>
      </c>
      <c r="AJ93" s="21" t="str">
        <f t="shared" si="56"/>
        <v/>
      </c>
      <c r="AK93" s="21" t="e">
        <f t="shared" si="57"/>
        <v>#DIV/0!</v>
      </c>
      <c r="AL93" s="6"/>
      <c r="AM93" s="6"/>
      <c r="AN93" s="6"/>
      <c r="AO93" s="6"/>
    </row>
    <row r="94" spans="1:41" ht="18.75" customHeight="1" thickBot="1">
      <c r="A94" t="str">
        <f t="shared" si="51"/>
        <v/>
      </c>
      <c r="B94" s="73"/>
      <c r="C94" s="73"/>
      <c r="D94" s="73"/>
      <c r="E94" s="73"/>
      <c r="F94" s="73"/>
      <c r="G94" s="73"/>
      <c r="H94" s="73"/>
      <c r="I94" s="74"/>
      <c r="J94" s="74"/>
      <c r="K94" s="73"/>
      <c r="L94" s="6" t="str">
        <f t="shared" si="36"/>
        <v>Saturday</v>
      </c>
      <c r="M94" s="6" t="str">
        <f t="shared" si="37"/>
        <v>Saturday</v>
      </c>
      <c r="N94" s="6">
        <f t="shared" si="38"/>
        <v>1900</v>
      </c>
      <c r="O94" s="6">
        <f t="shared" si="39"/>
        <v>1</v>
      </c>
      <c r="P94" s="6">
        <f t="shared" si="40"/>
        <v>0</v>
      </c>
      <c r="Q94" s="6">
        <f t="shared" si="41"/>
        <v>0</v>
      </c>
      <c r="R94" s="6">
        <f t="shared" si="42"/>
        <v>0</v>
      </c>
      <c r="S94" s="6" t="str">
        <f t="shared" si="43"/>
        <v>1900/1/0</v>
      </c>
      <c r="T94" s="7">
        <f t="shared" si="49"/>
        <v>0</v>
      </c>
      <c r="U94" s="8">
        <f t="shared" si="44"/>
        <v>10000</v>
      </c>
      <c r="V94" s="7">
        <f t="shared" si="52"/>
        <v>0</v>
      </c>
      <c r="W94" s="9">
        <f t="shared" si="45"/>
        <v>0</v>
      </c>
      <c r="X94" s="9" t="str">
        <f t="shared" si="50"/>
        <v/>
      </c>
      <c r="Y94" s="9" t="str">
        <f t="shared" si="53"/>
        <v/>
      </c>
      <c r="Z94" s="10" t="str">
        <f t="shared" si="54"/>
        <v/>
      </c>
      <c r="AA94" s="9">
        <f t="shared" si="46"/>
        <v>0</v>
      </c>
      <c r="AB94" s="11" t="e">
        <f>COUNTIF(H$2:H94,"&gt;0")/(COUNTIF(H$2:H94,"&lt;0")+COUNTIF(H$2:H94,"&gt;0"))</f>
        <v>#DIV/0!</v>
      </c>
      <c r="AC94" s="11" t="e">
        <f t="shared" si="47"/>
        <v>#DIV/0!</v>
      </c>
      <c r="AD94" s="8" t="e">
        <f t="shared" si="48"/>
        <v>#DIV/0!</v>
      </c>
      <c r="AE94" s="11" t="e">
        <f t="shared" si="21"/>
        <v>#DIV/0!</v>
      </c>
      <c r="AF94" s="11" t="e">
        <f t="shared" si="22"/>
        <v>#DIV/0!</v>
      </c>
      <c r="AG94" s="12" t="str">
        <f>IF(ISERROR(SUMIF($G$1:$G94,"&gt;0")/-SUMIF($G$1:$G94,"&lt;0"))=FALSE,SUMIF($G$1:$G94,"&gt;0")/-SUMIF($G$1:$G94,"&lt;0"),"")</f>
        <v/>
      </c>
      <c r="AH94" s="12"/>
      <c r="AI94" s="21" t="str">
        <f t="shared" si="55"/>
        <v/>
      </c>
      <c r="AJ94" s="21" t="str">
        <f t="shared" si="56"/>
        <v/>
      </c>
      <c r="AK94" s="21" t="e">
        <f t="shared" si="57"/>
        <v>#DIV/0!</v>
      </c>
      <c r="AL94" s="6"/>
      <c r="AM94" s="6"/>
      <c r="AN94" s="6"/>
      <c r="AO94" s="6"/>
    </row>
    <row r="95" spans="1:41" ht="18.75" customHeight="1" thickBot="1">
      <c r="A95" t="str">
        <f t="shared" si="51"/>
        <v/>
      </c>
      <c r="B95" s="73"/>
      <c r="C95" s="73"/>
      <c r="D95" s="73"/>
      <c r="E95" s="73"/>
      <c r="F95" s="73"/>
      <c r="G95" s="73"/>
      <c r="H95" s="73"/>
      <c r="I95" s="74"/>
      <c r="J95" s="74"/>
      <c r="K95" s="73"/>
      <c r="L95" s="6" t="str">
        <f t="shared" si="36"/>
        <v>Saturday</v>
      </c>
      <c r="M95" s="6" t="str">
        <f t="shared" si="37"/>
        <v>Saturday</v>
      </c>
      <c r="N95" s="6">
        <f t="shared" si="38"/>
        <v>1900</v>
      </c>
      <c r="O95" s="6">
        <f t="shared" si="39"/>
        <v>1</v>
      </c>
      <c r="P95" s="6">
        <f t="shared" si="40"/>
        <v>0</v>
      </c>
      <c r="Q95" s="6">
        <f t="shared" si="41"/>
        <v>0</v>
      </c>
      <c r="R95" s="6">
        <f t="shared" si="42"/>
        <v>0</v>
      </c>
      <c r="S95" s="6" t="str">
        <f t="shared" si="43"/>
        <v>1900/1/0</v>
      </c>
      <c r="T95" s="7">
        <f t="shared" si="49"/>
        <v>0</v>
      </c>
      <c r="U95" s="8">
        <f t="shared" si="44"/>
        <v>10000</v>
      </c>
      <c r="V95" s="7">
        <f t="shared" si="52"/>
        <v>0</v>
      </c>
      <c r="W95" s="9">
        <f t="shared" si="45"/>
        <v>0</v>
      </c>
      <c r="X95" s="9" t="str">
        <f t="shared" si="50"/>
        <v/>
      </c>
      <c r="Y95" s="9" t="str">
        <f t="shared" si="53"/>
        <v/>
      </c>
      <c r="Z95" s="10" t="str">
        <f t="shared" si="54"/>
        <v/>
      </c>
      <c r="AA95" s="9">
        <f t="shared" si="46"/>
        <v>0</v>
      </c>
      <c r="AB95" s="11" t="e">
        <f>COUNTIF(H$2:H95,"&gt;0")/(COUNTIF(H$2:H95,"&lt;0")+COUNTIF(H$2:H95,"&gt;0"))</f>
        <v>#DIV/0!</v>
      </c>
      <c r="AC95" s="11" t="e">
        <f t="shared" si="47"/>
        <v>#DIV/0!</v>
      </c>
      <c r="AD95" s="8" t="e">
        <f t="shared" si="48"/>
        <v>#DIV/0!</v>
      </c>
      <c r="AE95" s="11" t="e">
        <f t="shared" si="21"/>
        <v>#DIV/0!</v>
      </c>
      <c r="AF95" s="11" t="e">
        <f t="shared" si="22"/>
        <v>#DIV/0!</v>
      </c>
      <c r="AG95" s="12" t="str">
        <f>IF(ISERROR(SUMIF($G$1:$G95,"&gt;0")/-SUMIF($G$1:$G95,"&lt;0"))=FALSE,SUMIF($G$1:$G95,"&gt;0")/-SUMIF($G$1:$G95,"&lt;0"),"")</f>
        <v/>
      </c>
      <c r="AH95" s="12"/>
      <c r="AI95" s="21" t="str">
        <f t="shared" si="55"/>
        <v/>
      </c>
      <c r="AJ95" s="21" t="str">
        <f t="shared" si="56"/>
        <v/>
      </c>
      <c r="AK95" s="21" t="e">
        <f t="shared" si="57"/>
        <v>#DIV/0!</v>
      </c>
      <c r="AL95" s="6"/>
      <c r="AM95" s="6"/>
      <c r="AN95" s="6"/>
      <c r="AO95" s="6"/>
    </row>
    <row r="96" spans="1:41" ht="18.75" customHeight="1" thickBot="1">
      <c r="A96" t="str">
        <f t="shared" si="51"/>
        <v/>
      </c>
      <c r="B96" s="73"/>
      <c r="C96" s="73"/>
      <c r="D96" s="73"/>
      <c r="E96" s="73"/>
      <c r="F96" s="73"/>
      <c r="G96" s="73"/>
      <c r="H96" s="73"/>
      <c r="I96" s="74"/>
      <c r="J96" s="74"/>
      <c r="K96" s="73"/>
      <c r="L96" s="6" t="str">
        <f t="shared" si="36"/>
        <v>Saturday</v>
      </c>
      <c r="M96" s="6" t="str">
        <f t="shared" si="37"/>
        <v>Saturday</v>
      </c>
      <c r="N96" s="6">
        <f t="shared" si="38"/>
        <v>1900</v>
      </c>
      <c r="O96" s="6">
        <f t="shared" si="39"/>
        <v>1</v>
      </c>
      <c r="P96" s="6">
        <f t="shared" si="40"/>
        <v>0</v>
      </c>
      <c r="Q96" s="6">
        <f t="shared" si="41"/>
        <v>0</v>
      </c>
      <c r="R96" s="6">
        <f t="shared" si="42"/>
        <v>0</v>
      </c>
      <c r="S96" s="6" t="str">
        <f t="shared" si="43"/>
        <v>1900/1/0</v>
      </c>
      <c r="T96" s="7">
        <f t="shared" si="49"/>
        <v>0</v>
      </c>
      <c r="U96" s="8">
        <f t="shared" si="44"/>
        <v>10000</v>
      </c>
      <c r="V96" s="7">
        <f t="shared" si="52"/>
        <v>0</v>
      </c>
      <c r="W96" s="9">
        <f t="shared" si="45"/>
        <v>0</v>
      </c>
      <c r="X96" s="9" t="str">
        <f t="shared" si="50"/>
        <v/>
      </c>
      <c r="Y96" s="9" t="str">
        <f t="shared" si="53"/>
        <v/>
      </c>
      <c r="Z96" s="10" t="str">
        <f t="shared" si="54"/>
        <v/>
      </c>
      <c r="AA96" s="9">
        <f t="shared" si="46"/>
        <v>0</v>
      </c>
      <c r="AB96" s="11" t="e">
        <f>COUNTIF(H$2:H96,"&gt;0")/(COUNTIF(H$2:H96,"&lt;0")+COUNTIF(H$2:H96,"&gt;0"))</f>
        <v>#DIV/0!</v>
      </c>
      <c r="AC96" s="11" t="e">
        <f t="shared" si="47"/>
        <v>#DIV/0!</v>
      </c>
      <c r="AD96" s="8" t="e">
        <f t="shared" si="48"/>
        <v>#DIV/0!</v>
      </c>
      <c r="AE96" s="11" t="e">
        <f t="shared" ref="AE96:AE159" si="58">COUNTIF($H66:$H96,"&gt;0")/(COUNTIF($H66:$H96,"&lt;0")+COUNTIF($H66:$H96,"&gt;0"))</f>
        <v>#DIV/0!</v>
      </c>
      <c r="AF96" s="11" t="e">
        <f t="shared" ref="AF96:AF159" si="59">SUM($H66:$H96)/COUNT($H66:$H96)</f>
        <v>#DIV/0!</v>
      </c>
      <c r="AG96" s="12" t="str">
        <f>IF(ISERROR(SUMIF($G$1:$G96,"&gt;0")/-SUMIF($G$1:$G96,"&lt;0"))=FALSE,SUMIF($G$1:$G96,"&gt;0")/-SUMIF($G$1:$G96,"&lt;0"),"")</f>
        <v/>
      </c>
      <c r="AH96" s="12"/>
      <c r="AI96" s="21" t="str">
        <f t="shared" si="55"/>
        <v/>
      </c>
      <c r="AJ96" s="21" t="str">
        <f t="shared" si="56"/>
        <v/>
      </c>
      <c r="AK96" s="21" t="e">
        <f t="shared" si="57"/>
        <v>#DIV/0!</v>
      </c>
      <c r="AL96" s="6"/>
      <c r="AM96" s="6"/>
      <c r="AN96" s="6"/>
      <c r="AO96" s="6"/>
    </row>
    <row r="97" spans="1:41" ht="18.75" customHeight="1" thickBot="1">
      <c r="A97" t="str">
        <f t="shared" si="51"/>
        <v/>
      </c>
      <c r="B97" s="73"/>
      <c r="C97" s="73"/>
      <c r="D97" s="73"/>
      <c r="E97" s="73"/>
      <c r="F97" s="73"/>
      <c r="G97" s="73"/>
      <c r="H97" s="73"/>
      <c r="I97" s="74"/>
      <c r="J97" s="74"/>
      <c r="K97" s="73"/>
      <c r="L97" s="6" t="str">
        <f t="shared" si="36"/>
        <v>Saturday</v>
      </c>
      <c r="M97" s="6" t="str">
        <f t="shared" si="37"/>
        <v>Saturday</v>
      </c>
      <c r="N97" s="6">
        <f t="shared" si="38"/>
        <v>1900</v>
      </c>
      <c r="O97" s="6">
        <f t="shared" si="39"/>
        <v>1</v>
      </c>
      <c r="P97" s="6">
        <f t="shared" si="40"/>
        <v>0</v>
      </c>
      <c r="Q97" s="6">
        <f t="shared" si="41"/>
        <v>0</v>
      </c>
      <c r="R97" s="6">
        <f t="shared" si="42"/>
        <v>0</v>
      </c>
      <c r="S97" s="6" t="str">
        <f t="shared" si="43"/>
        <v>1900/1/0</v>
      </c>
      <c r="T97" s="7">
        <f t="shared" si="49"/>
        <v>0</v>
      </c>
      <c r="U97" s="8">
        <f t="shared" si="44"/>
        <v>10000</v>
      </c>
      <c r="V97" s="7">
        <f t="shared" si="52"/>
        <v>0</v>
      </c>
      <c r="W97" s="9">
        <f t="shared" si="45"/>
        <v>0</v>
      </c>
      <c r="X97" s="9" t="str">
        <f t="shared" si="50"/>
        <v/>
      </c>
      <c r="Y97" s="9" t="str">
        <f t="shared" si="53"/>
        <v/>
      </c>
      <c r="Z97" s="10" t="str">
        <f t="shared" si="54"/>
        <v/>
      </c>
      <c r="AA97" s="9">
        <f t="shared" si="46"/>
        <v>0</v>
      </c>
      <c r="AB97" s="11" t="e">
        <f>COUNTIF(H$2:H97,"&gt;0")/(COUNTIF(H$2:H97,"&lt;0")+COUNTIF(H$2:H97,"&gt;0"))</f>
        <v>#DIV/0!</v>
      </c>
      <c r="AC97" s="11" t="e">
        <f t="shared" si="47"/>
        <v>#DIV/0!</v>
      </c>
      <c r="AD97" s="8" t="e">
        <f t="shared" si="48"/>
        <v>#DIV/0!</v>
      </c>
      <c r="AE97" s="11" t="e">
        <f t="shared" si="58"/>
        <v>#DIV/0!</v>
      </c>
      <c r="AF97" s="11" t="e">
        <f t="shared" si="59"/>
        <v>#DIV/0!</v>
      </c>
      <c r="AG97" s="12" t="str">
        <f>IF(ISERROR(SUMIF($G$1:$G97,"&gt;0")/-SUMIF($G$1:$G97,"&lt;0"))=FALSE,SUMIF($G$1:$G97,"&gt;0")/-SUMIF($G$1:$G97,"&lt;0"),"")</f>
        <v/>
      </c>
      <c r="AH97" s="12"/>
      <c r="AI97" s="21" t="str">
        <f t="shared" si="55"/>
        <v/>
      </c>
      <c r="AJ97" s="21" t="str">
        <f t="shared" si="56"/>
        <v/>
      </c>
      <c r="AK97" s="21" t="e">
        <f t="shared" si="57"/>
        <v>#DIV/0!</v>
      </c>
      <c r="AL97" s="6"/>
      <c r="AM97" s="6"/>
      <c r="AN97" s="6"/>
      <c r="AO97" s="6"/>
    </row>
    <row r="98" spans="1:41" ht="18.75" customHeight="1" thickBot="1">
      <c r="A98" t="str">
        <f t="shared" si="51"/>
        <v/>
      </c>
      <c r="B98" s="73"/>
      <c r="C98" s="73"/>
      <c r="D98" s="73"/>
      <c r="E98" s="73"/>
      <c r="F98" s="73"/>
      <c r="G98" s="73"/>
      <c r="H98" s="73"/>
      <c r="I98" s="74"/>
      <c r="J98" s="74"/>
      <c r="K98" s="73"/>
      <c r="L98" s="6" t="str">
        <f t="shared" si="36"/>
        <v>Saturday</v>
      </c>
      <c r="M98" s="6" t="str">
        <f t="shared" si="37"/>
        <v>Saturday</v>
      </c>
      <c r="N98" s="6">
        <f t="shared" si="38"/>
        <v>1900</v>
      </c>
      <c r="O98" s="6">
        <f t="shared" si="39"/>
        <v>1</v>
      </c>
      <c r="P98" s="6">
        <f t="shared" si="40"/>
        <v>0</v>
      </c>
      <c r="Q98" s="6">
        <f t="shared" si="41"/>
        <v>0</v>
      </c>
      <c r="R98" s="6">
        <f t="shared" si="42"/>
        <v>0</v>
      </c>
      <c r="S98" s="6" t="str">
        <f t="shared" si="43"/>
        <v>1900/1/0</v>
      </c>
      <c r="T98" s="7">
        <f t="shared" si="49"/>
        <v>0</v>
      </c>
      <c r="U98" s="8">
        <f t="shared" si="44"/>
        <v>10000</v>
      </c>
      <c r="V98" s="7">
        <f t="shared" si="52"/>
        <v>0</v>
      </c>
      <c r="W98" s="9">
        <f t="shared" si="45"/>
        <v>0</v>
      </c>
      <c r="X98" s="9" t="str">
        <f t="shared" si="50"/>
        <v/>
      </c>
      <c r="Y98" s="9" t="str">
        <f t="shared" si="53"/>
        <v/>
      </c>
      <c r="Z98" s="10" t="str">
        <f t="shared" si="54"/>
        <v/>
      </c>
      <c r="AA98" s="9">
        <f t="shared" si="46"/>
        <v>0</v>
      </c>
      <c r="AB98" s="11" t="e">
        <f>COUNTIF(H$2:H98,"&gt;0")/(COUNTIF(H$2:H98,"&lt;0")+COUNTIF(H$2:H98,"&gt;0"))</f>
        <v>#DIV/0!</v>
      </c>
      <c r="AC98" s="11" t="e">
        <f t="shared" si="47"/>
        <v>#DIV/0!</v>
      </c>
      <c r="AD98" s="8" t="e">
        <f t="shared" si="48"/>
        <v>#DIV/0!</v>
      </c>
      <c r="AE98" s="11" t="e">
        <f t="shared" si="58"/>
        <v>#DIV/0!</v>
      </c>
      <c r="AF98" s="11" t="e">
        <f t="shared" si="59"/>
        <v>#DIV/0!</v>
      </c>
      <c r="AG98" s="12" t="str">
        <f>IF(ISERROR(SUMIF($G$1:$G98,"&gt;0")/-SUMIF($G$1:$G98,"&lt;0"))=FALSE,SUMIF($G$1:$G98,"&gt;0")/-SUMIF($G$1:$G98,"&lt;0"),"")</f>
        <v/>
      </c>
      <c r="AH98" s="12"/>
      <c r="AI98" s="21" t="str">
        <f t="shared" si="55"/>
        <v/>
      </c>
      <c r="AJ98" s="21" t="str">
        <f t="shared" si="56"/>
        <v/>
      </c>
      <c r="AK98" s="21" t="e">
        <f t="shared" si="57"/>
        <v>#DIV/0!</v>
      </c>
      <c r="AL98" s="6"/>
      <c r="AM98" s="6"/>
      <c r="AN98" s="6"/>
      <c r="AO98" s="6"/>
    </row>
    <row r="99" spans="1:41" ht="18.75" customHeight="1" thickBot="1">
      <c r="A99" t="str">
        <f t="shared" si="51"/>
        <v/>
      </c>
      <c r="B99" s="73"/>
      <c r="C99" s="73"/>
      <c r="D99" s="73"/>
      <c r="E99" s="73"/>
      <c r="F99" s="73"/>
      <c r="G99" s="73"/>
      <c r="H99" s="73"/>
      <c r="I99" s="74"/>
      <c r="J99" s="74"/>
      <c r="K99" s="73"/>
      <c r="L99" s="6" t="str">
        <f t="shared" si="36"/>
        <v>Saturday</v>
      </c>
      <c r="M99" s="6" t="str">
        <f t="shared" si="37"/>
        <v>Saturday</v>
      </c>
      <c r="N99" s="6">
        <f t="shared" si="38"/>
        <v>1900</v>
      </c>
      <c r="O99" s="6">
        <f t="shared" si="39"/>
        <v>1</v>
      </c>
      <c r="P99" s="6">
        <f t="shared" si="40"/>
        <v>0</v>
      </c>
      <c r="Q99" s="6">
        <f t="shared" si="41"/>
        <v>0</v>
      </c>
      <c r="R99" s="6">
        <f t="shared" si="42"/>
        <v>0</v>
      </c>
      <c r="S99" s="6" t="str">
        <f t="shared" si="43"/>
        <v>1900/1/0</v>
      </c>
      <c r="T99" s="7">
        <f t="shared" si="49"/>
        <v>0</v>
      </c>
      <c r="U99" s="8">
        <f t="shared" si="44"/>
        <v>10000</v>
      </c>
      <c r="V99" s="7">
        <f t="shared" si="52"/>
        <v>0</v>
      </c>
      <c r="W99" s="9">
        <f t="shared" si="45"/>
        <v>0</v>
      </c>
      <c r="X99" s="9" t="str">
        <f t="shared" si="50"/>
        <v/>
      </c>
      <c r="Y99" s="9" t="str">
        <f t="shared" si="53"/>
        <v/>
      </c>
      <c r="Z99" s="10" t="str">
        <f t="shared" si="54"/>
        <v/>
      </c>
      <c r="AA99" s="9">
        <f t="shared" si="46"/>
        <v>0</v>
      </c>
      <c r="AB99" s="11" t="e">
        <f>COUNTIF(H$2:H99,"&gt;0")/(COUNTIF(H$2:H99,"&lt;0")+COUNTIF(H$2:H99,"&gt;0"))</f>
        <v>#DIV/0!</v>
      </c>
      <c r="AC99" s="11" t="e">
        <f t="shared" si="47"/>
        <v>#DIV/0!</v>
      </c>
      <c r="AD99" s="8" t="e">
        <f t="shared" si="48"/>
        <v>#DIV/0!</v>
      </c>
      <c r="AE99" s="11" t="e">
        <f t="shared" si="58"/>
        <v>#DIV/0!</v>
      </c>
      <c r="AF99" s="11" t="e">
        <f t="shared" si="59"/>
        <v>#DIV/0!</v>
      </c>
      <c r="AG99" s="12" t="str">
        <f>IF(ISERROR(SUMIF($G$1:$G99,"&gt;0")/-SUMIF($G$1:$G99,"&lt;0"))=FALSE,SUMIF($G$1:$G99,"&gt;0")/-SUMIF($G$1:$G99,"&lt;0"),"")</f>
        <v/>
      </c>
      <c r="AH99" s="12"/>
      <c r="AI99" s="21" t="str">
        <f t="shared" si="55"/>
        <v/>
      </c>
      <c r="AJ99" s="21" t="str">
        <f t="shared" si="56"/>
        <v/>
      </c>
      <c r="AK99" s="21" t="e">
        <f t="shared" si="57"/>
        <v>#DIV/0!</v>
      </c>
      <c r="AL99" s="6"/>
      <c r="AM99" s="6"/>
      <c r="AN99" s="6"/>
      <c r="AO99" s="6"/>
    </row>
    <row r="100" spans="1:41" ht="18.75" customHeight="1" thickBot="1">
      <c r="A100" t="str">
        <f t="shared" si="51"/>
        <v/>
      </c>
      <c r="B100" s="73"/>
      <c r="C100" s="73"/>
      <c r="D100" s="73"/>
      <c r="E100" s="73"/>
      <c r="F100" s="73"/>
      <c r="G100" s="73"/>
      <c r="H100" s="73"/>
      <c r="I100" s="74"/>
      <c r="J100" s="74"/>
      <c r="K100" s="73"/>
      <c r="L100" s="6" t="str">
        <f t="shared" si="36"/>
        <v>Saturday</v>
      </c>
      <c r="M100" s="6" t="str">
        <f t="shared" si="37"/>
        <v>Saturday</v>
      </c>
      <c r="N100" s="6">
        <f t="shared" si="38"/>
        <v>1900</v>
      </c>
      <c r="O100" s="6">
        <f t="shared" si="39"/>
        <v>1</v>
      </c>
      <c r="P100" s="6">
        <f t="shared" si="40"/>
        <v>0</v>
      </c>
      <c r="Q100" s="6">
        <f t="shared" si="41"/>
        <v>0</v>
      </c>
      <c r="R100" s="6">
        <f t="shared" si="42"/>
        <v>0</v>
      </c>
      <c r="S100" s="6" t="str">
        <f t="shared" si="43"/>
        <v>1900/1/0</v>
      </c>
      <c r="T100" s="7">
        <f t="shared" si="49"/>
        <v>0</v>
      </c>
      <c r="U100" s="8">
        <f t="shared" si="44"/>
        <v>10000</v>
      </c>
      <c r="V100" s="7">
        <f t="shared" si="52"/>
        <v>0</v>
      </c>
      <c r="W100" s="9">
        <f t="shared" si="45"/>
        <v>0</v>
      </c>
      <c r="X100" s="9" t="str">
        <f t="shared" si="50"/>
        <v/>
      </c>
      <c r="Y100" s="9" t="str">
        <f t="shared" si="53"/>
        <v/>
      </c>
      <c r="Z100" s="10" t="str">
        <f t="shared" si="54"/>
        <v/>
      </c>
      <c r="AA100" s="9">
        <f t="shared" si="46"/>
        <v>0</v>
      </c>
      <c r="AB100" s="11" t="e">
        <f>COUNTIF(H$2:H100,"&gt;0")/(COUNTIF(H$2:H100,"&lt;0")+COUNTIF(H$2:H100,"&gt;0"))</f>
        <v>#DIV/0!</v>
      </c>
      <c r="AC100" s="11" t="e">
        <f t="shared" si="47"/>
        <v>#DIV/0!</v>
      </c>
      <c r="AD100" s="8" t="e">
        <f t="shared" si="48"/>
        <v>#DIV/0!</v>
      </c>
      <c r="AE100" s="11" t="e">
        <f t="shared" si="58"/>
        <v>#DIV/0!</v>
      </c>
      <c r="AF100" s="11" t="e">
        <f t="shared" si="59"/>
        <v>#DIV/0!</v>
      </c>
      <c r="AG100" s="12" t="str">
        <f>IF(ISERROR(SUMIF($G$1:$G100,"&gt;0")/-SUMIF($G$1:$G100,"&lt;0"))=FALSE,SUMIF($G$1:$G100,"&gt;0")/-SUMIF($G$1:$G100,"&lt;0"),"")</f>
        <v/>
      </c>
      <c r="AH100" s="12"/>
      <c r="AI100" s="21" t="str">
        <f t="shared" si="55"/>
        <v/>
      </c>
      <c r="AJ100" s="21" t="str">
        <f t="shared" si="56"/>
        <v/>
      </c>
      <c r="AK100" s="21" t="e">
        <f t="shared" si="57"/>
        <v>#DIV/0!</v>
      </c>
      <c r="AL100" s="6"/>
      <c r="AM100" s="6"/>
      <c r="AN100" s="6"/>
      <c r="AO100" s="6"/>
    </row>
    <row r="101" spans="1:41" ht="18.75" customHeight="1" thickBot="1">
      <c r="A101" t="str">
        <f t="shared" si="51"/>
        <v/>
      </c>
      <c r="B101" s="73"/>
      <c r="C101" s="73"/>
      <c r="D101" s="73"/>
      <c r="E101" s="73"/>
      <c r="F101" s="73"/>
      <c r="G101" s="73"/>
      <c r="H101" s="73"/>
      <c r="I101" s="74"/>
      <c r="J101" s="74"/>
      <c r="K101" s="73"/>
      <c r="L101" s="6" t="str">
        <f t="shared" si="36"/>
        <v>Saturday</v>
      </c>
      <c r="M101" s="6" t="str">
        <f t="shared" si="37"/>
        <v>Saturday</v>
      </c>
      <c r="N101" s="6">
        <f t="shared" si="38"/>
        <v>1900</v>
      </c>
      <c r="O101" s="6">
        <f t="shared" si="39"/>
        <v>1</v>
      </c>
      <c r="P101" s="6">
        <f t="shared" si="40"/>
        <v>0</v>
      </c>
      <c r="Q101" s="6">
        <f t="shared" si="41"/>
        <v>0</v>
      </c>
      <c r="R101" s="6">
        <f t="shared" si="42"/>
        <v>0</v>
      </c>
      <c r="S101" s="6" t="str">
        <f t="shared" si="43"/>
        <v>1900/1/0</v>
      </c>
      <c r="T101" s="7">
        <f t="shared" si="49"/>
        <v>0</v>
      </c>
      <c r="U101" s="8">
        <f t="shared" si="44"/>
        <v>10000</v>
      </c>
      <c r="V101" s="7">
        <f t="shared" si="52"/>
        <v>0</v>
      </c>
      <c r="W101" s="9">
        <f t="shared" si="45"/>
        <v>0</v>
      </c>
      <c r="X101" s="9" t="str">
        <f t="shared" si="50"/>
        <v/>
      </c>
      <c r="Y101" s="9" t="str">
        <f t="shared" si="53"/>
        <v/>
      </c>
      <c r="Z101" s="10" t="str">
        <f t="shared" si="54"/>
        <v/>
      </c>
      <c r="AA101" s="9">
        <f t="shared" si="46"/>
        <v>0</v>
      </c>
      <c r="AB101" s="11" t="e">
        <f>COUNTIF(H$2:H101,"&gt;0")/(COUNTIF(H$2:H101,"&lt;0")+COUNTIF(H$2:H101,"&gt;0"))</f>
        <v>#DIV/0!</v>
      </c>
      <c r="AC101" s="11" t="e">
        <f t="shared" si="47"/>
        <v>#DIV/0!</v>
      </c>
      <c r="AD101" s="8" t="e">
        <f t="shared" si="48"/>
        <v>#DIV/0!</v>
      </c>
      <c r="AE101" s="11" t="e">
        <f t="shared" si="58"/>
        <v>#DIV/0!</v>
      </c>
      <c r="AF101" s="11" t="e">
        <f t="shared" si="59"/>
        <v>#DIV/0!</v>
      </c>
      <c r="AG101" s="12" t="str">
        <f>IF(ISERROR(SUMIF($G$1:$G101,"&gt;0")/-SUMIF($G$1:$G101,"&lt;0"))=FALSE,SUMIF($G$1:$G101,"&gt;0")/-SUMIF($G$1:$G101,"&lt;0"),"")</f>
        <v/>
      </c>
      <c r="AH101" s="12"/>
      <c r="AI101" s="21" t="str">
        <f t="shared" si="55"/>
        <v/>
      </c>
      <c r="AJ101" s="21" t="str">
        <f t="shared" si="56"/>
        <v/>
      </c>
      <c r="AK101" s="21" t="e">
        <f t="shared" si="57"/>
        <v>#DIV/0!</v>
      </c>
      <c r="AL101" s="6"/>
      <c r="AM101" s="6"/>
      <c r="AN101" s="6"/>
      <c r="AO101" s="6"/>
    </row>
    <row r="102" spans="1:41" ht="18.75" customHeight="1" thickBot="1">
      <c r="A102" t="str">
        <f t="shared" si="51"/>
        <v/>
      </c>
      <c r="B102" s="73"/>
      <c r="C102" s="73"/>
      <c r="D102" s="73"/>
      <c r="E102" s="73"/>
      <c r="F102" s="73"/>
      <c r="G102" s="73"/>
      <c r="H102" s="73"/>
      <c r="I102" s="74"/>
      <c r="J102" s="74"/>
      <c r="K102" s="73"/>
      <c r="L102" s="6" t="str">
        <f t="shared" si="36"/>
        <v>Saturday</v>
      </c>
      <c r="M102" s="6" t="str">
        <f t="shared" si="37"/>
        <v>Saturday</v>
      </c>
      <c r="N102" s="6">
        <f t="shared" si="38"/>
        <v>1900</v>
      </c>
      <c r="O102" s="6">
        <f t="shared" si="39"/>
        <v>1</v>
      </c>
      <c r="P102" s="6">
        <f t="shared" si="40"/>
        <v>0</v>
      </c>
      <c r="Q102" s="6">
        <f t="shared" si="41"/>
        <v>0</v>
      </c>
      <c r="R102" s="6">
        <f t="shared" si="42"/>
        <v>0</v>
      </c>
      <c r="S102" s="6" t="str">
        <f t="shared" si="43"/>
        <v>1900/1/0</v>
      </c>
      <c r="T102" s="7">
        <f t="shared" si="49"/>
        <v>0</v>
      </c>
      <c r="U102" s="8">
        <f t="shared" si="44"/>
        <v>10000</v>
      </c>
      <c r="V102" s="7">
        <f t="shared" si="52"/>
        <v>0</v>
      </c>
      <c r="W102" s="9">
        <f t="shared" si="45"/>
        <v>0</v>
      </c>
      <c r="X102" s="9" t="str">
        <f t="shared" si="50"/>
        <v/>
      </c>
      <c r="Y102" s="9" t="str">
        <f t="shared" si="53"/>
        <v/>
      </c>
      <c r="Z102" s="10" t="str">
        <f t="shared" si="54"/>
        <v/>
      </c>
      <c r="AA102" s="9">
        <f t="shared" si="46"/>
        <v>0</v>
      </c>
      <c r="AB102" s="11" t="e">
        <f>COUNTIF(H$2:H102,"&gt;0")/(COUNTIF(H$2:H102,"&lt;0")+COUNTIF(H$2:H102,"&gt;0"))</f>
        <v>#DIV/0!</v>
      </c>
      <c r="AC102" s="11" t="e">
        <f t="shared" si="47"/>
        <v>#DIV/0!</v>
      </c>
      <c r="AD102" s="8" t="e">
        <f t="shared" si="48"/>
        <v>#DIV/0!</v>
      </c>
      <c r="AE102" s="11" t="e">
        <f t="shared" si="58"/>
        <v>#DIV/0!</v>
      </c>
      <c r="AF102" s="11" t="e">
        <f t="shared" si="59"/>
        <v>#DIV/0!</v>
      </c>
      <c r="AG102" s="12" t="str">
        <f>IF(ISERROR(SUMIF($G$1:$G102,"&gt;0")/-SUMIF($G$1:$G102,"&lt;0"))=FALSE,SUMIF($G$1:$G102,"&gt;0")/-SUMIF($G$1:$G102,"&lt;0"),"")</f>
        <v/>
      </c>
      <c r="AH102" s="12"/>
      <c r="AI102" s="21" t="str">
        <f t="shared" si="55"/>
        <v/>
      </c>
      <c r="AJ102" s="21" t="str">
        <f t="shared" si="56"/>
        <v/>
      </c>
      <c r="AK102" s="21" t="e">
        <f t="shared" si="57"/>
        <v>#DIV/0!</v>
      </c>
      <c r="AL102" s="6"/>
      <c r="AM102" s="6"/>
      <c r="AN102" s="6"/>
      <c r="AO102" s="6"/>
    </row>
    <row r="103" spans="1:41" ht="18.75" customHeight="1" thickBot="1">
      <c r="A103" t="str">
        <f t="shared" si="51"/>
        <v/>
      </c>
      <c r="B103" s="73"/>
      <c r="C103" s="73"/>
      <c r="D103" s="73"/>
      <c r="E103" s="73"/>
      <c r="F103" s="73"/>
      <c r="G103" s="73"/>
      <c r="H103" s="73"/>
      <c r="I103" s="74"/>
      <c r="J103" s="74"/>
      <c r="K103" s="73"/>
      <c r="L103" s="6" t="str">
        <f t="shared" si="36"/>
        <v>Saturday</v>
      </c>
      <c r="M103" s="6" t="str">
        <f t="shared" si="37"/>
        <v>Saturday</v>
      </c>
      <c r="N103" s="6">
        <f t="shared" si="38"/>
        <v>1900</v>
      </c>
      <c r="O103" s="6">
        <f t="shared" si="39"/>
        <v>1</v>
      </c>
      <c r="P103" s="6">
        <f t="shared" si="40"/>
        <v>0</v>
      </c>
      <c r="Q103" s="6">
        <f t="shared" si="41"/>
        <v>0</v>
      </c>
      <c r="R103" s="6">
        <f t="shared" si="42"/>
        <v>0</v>
      </c>
      <c r="S103" s="6" t="str">
        <f t="shared" si="43"/>
        <v>1900/1/0</v>
      </c>
      <c r="T103" s="7">
        <f t="shared" si="49"/>
        <v>0</v>
      </c>
      <c r="U103" s="8">
        <f t="shared" si="44"/>
        <v>10000</v>
      </c>
      <c r="V103" s="7">
        <f t="shared" si="52"/>
        <v>0</v>
      </c>
      <c r="W103" s="9">
        <f t="shared" si="45"/>
        <v>0</v>
      </c>
      <c r="X103" s="9" t="str">
        <f t="shared" si="50"/>
        <v/>
      </c>
      <c r="Y103" s="9" t="str">
        <f t="shared" si="53"/>
        <v/>
      </c>
      <c r="Z103" s="10" t="str">
        <f t="shared" si="54"/>
        <v/>
      </c>
      <c r="AA103" s="9">
        <f t="shared" si="46"/>
        <v>0</v>
      </c>
      <c r="AB103" s="11" t="e">
        <f>COUNTIF(H$2:H103,"&gt;0")/(COUNTIF(H$2:H103,"&lt;0")+COUNTIF(H$2:H103,"&gt;0"))</f>
        <v>#DIV/0!</v>
      </c>
      <c r="AC103" s="11" t="e">
        <f t="shared" si="47"/>
        <v>#DIV/0!</v>
      </c>
      <c r="AD103" s="8" t="e">
        <f t="shared" si="48"/>
        <v>#DIV/0!</v>
      </c>
      <c r="AE103" s="11" t="e">
        <f t="shared" si="58"/>
        <v>#DIV/0!</v>
      </c>
      <c r="AF103" s="11" t="e">
        <f t="shared" si="59"/>
        <v>#DIV/0!</v>
      </c>
      <c r="AG103" s="12" t="str">
        <f>IF(ISERROR(SUMIF($G$1:$G103,"&gt;0")/-SUMIF($G$1:$G103,"&lt;0"))=FALSE,SUMIF($G$1:$G103,"&gt;0")/-SUMIF($G$1:$G103,"&lt;0"),"")</f>
        <v/>
      </c>
      <c r="AH103" s="12"/>
      <c r="AI103" s="21" t="str">
        <f t="shared" si="55"/>
        <v/>
      </c>
      <c r="AJ103" s="21" t="str">
        <f t="shared" si="56"/>
        <v/>
      </c>
      <c r="AK103" s="21" t="e">
        <f t="shared" si="57"/>
        <v>#DIV/0!</v>
      </c>
      <c r="AL103" s="6"/>
      <c r="AM103" s="6"/>
      <c r="AN103" s="6"/>
      <c r="AO103" s="6"/>
    </row>
    <row r="104" spans="1:41" ht="18.75" customHeight="1" thickBot="1">
      <c r="A104" t="str">
        <f t="shared" si="51"/>
        <v/>
      </c>
      <c r="B104" s="73"/>
      <c r="C104" s="73"/>
      <c r="D104" s="73"/>
      <c r="E104" s="73"/>
      <c r="F104" s="73"/>
      <c r="G104" s="73"/>
      <c r="H104" s="73"/>
      <c r="I104" s="74"/>
      <c r="J104" s="74"/>
      <c r="K104" s="73"/>
      <c r="L104" s="6" t="str">
        <f t="shared" si="36"/>
        <v>Saturday</v>
      </c>
      <c r="M104" s="6" t="str">
        <f t="shared" si="37"/>
        <v>Saturday</v>
      </c>
      <c r="N104" s="6">
        <f t="shared" si="38"/>
        <v>1900</v>
      </c>
      <c r="O104" s="6">
        <f t="shared" si="39"/>
        <v>1</v>
      </c>
      <c r="P104" s="6">
        <f t="shared" si="40"/>
        <v>0</v>
      </c>
      <c r="Q104" s="6">
        <f t="shared" si="41"/>
        <v>0</v>
      </c>
      <c r="R104" s="6">
        <f t="shared" si="42"/>
        <v>0</v>
      </c>
      <c r="S104" s="6" t="str">
        <f t="shared" si="43"/>
        <v>1900/1/0</v>
      </c>
      <c r="T104" s="7">
        <f t="shared" si="49"/>
        <v>0</v>
      </c>
      <c r="U104" s="8">
        <f t="shared" si="44"/>
        <v>10000</v>
      </c>
      <c r="V104" s="7">
        <f t="shared" si="52"/>
        <v>0</v>
      </c>
      <c r="W104" s="9">
        <f t="shared" si="45"/>
        <v>0</v>
      </c>
      <c r="X104" s="9" t="str">
        <f t="shared" si="50"/>
        <v/>
      </c>
      <c r="Y104" s="9" t="str">
        <f t="shared" si="53"/>
        <v/>
      </c>
      <c r="Z104" s="10" t="str">
        <f t="shared" si="54"/>
        <v/>
      </c>
      <c r="AA104" s="9">
        <f t="shared" si="46"/>
        <v>0</v>
      </c>
      <c r="AB104" s="11" t="e">
        <f>COUNTIF(H$2:H104,"&gt;0")/(COUNTIF(H$2:H104,"&lt;0")+COUNTIF(H$2:H104,"&gt;0"))</f>
        <v>#DIV/0!</v>
      </c>
      <c r="AC104" s="11" t="e">
        <f t="shared" si="47"/>
        <v>#DIV/0!</v>
      </c>
      <c r="AD104" s="8" t="e">
        <f t="shared" si="48"/>
        <v>#DIV/0!</v>
      </c>
      <c r="AE104" s="11" t="e">
        <f t="shared" si="58"/>
        <v>#DIV/0!</v>
      </c>
      <c r="AF104" s="11" t="e">
        <f t="shared" si="59"/>
        <v>#DIV/0!</v>
      </c>
      <c r="AG104" s="12" t="str">
        <f>IF(ISERROR(SUMIF($G$1:$G104,"&gt;0")/-SUMIF($G$1:$G104,"&lt;0"))=FALSE,SUMIF($G$1:$G104,"&gt;0")/-SUMIF($G$1:$G104,"&lt;0"),"")</f>
        <v/>
      </c>
      <c r="AH104" s="12"/>
      <c r="AI104" s="21" t="str">
        <f t="shared" si="55"/>
        <v/>
      </c>
      <c r="AJ104" s="21" t="str">
        <f t="shared" si="56"/>
        <v/>
      </c>
      <c r="AK104" s="21" t="e">
        <f t="shared" si="57"/>
        <v>#DIV/0!</v>
      </c>
      <c r="AL104" s="6"/>
      <c r="AM104" s="6"/>
      <c r="AN104" s="6"/>
      <c r="AO104" s="6"/>
    </row>
    <row r="105" spans="1:41" ht="18.75" customHeight="1" thickBot="1">
      <c r="A105" t="str">
        <f t="shared" si="51"/>
        <v/>
      </c>
      <c r="B105" s="73"/>
      <c r="C105" s="73"/>
      <c r="D105" s="73"/>
      <c r="E105" s="73"/>
      <c r="F105" s="73"/>
      <c r="G105" s="73"/>
      <c r="H105" s="73"/>
      <c r="I105" s="74"/>
      <c r="J105" s="74"/>
      <c r="K105" s="73"/>
      <c r="L105" s="6" t="str">
        <f t="shared" si="36"/>
        <v>Saturday</v>
      </c>
      <c r="M105" s="6" t="str">
        <f t="shared" si="37"/>
        <v>Saturday</v>
      </c>
      <c r="N105" s="6">
        <f t="shared" si="38"/>
        <v>1900</v>
      </c>
      <c r="O105" s="6">
        <f t="shared" si="39"/>
        <v>1</v>
      </c>
      <c r="P105" s="6">
        <f t="shared" si="40"/>
        <v>0</v>
      </c>
      <c r="Q105" s="6">
        <f t="shared" si="41"/>
        <v>0</v>
      </c>
      <c r="R105" s="6">
        <f t="shared" si="42"/>
        <v>0</v>
      </c>
      <c r="S105" s="6" t="str">
        <f t="shared" si="43"/>
        <v>1900/1/0</v>
      </c>
      <c r="T105" s="7">
        <f t="shared" si="49"/>
        <v>0</v>
      </c>
      <c r="U105" s="8">
        <f t="shared" si="44"/>
        <v>10000</v>
      </c>
      <c r="V105" s="7">
        <f t="shared" si="52"/>
        <v>0</v>
      </c>
      <c r="W105" s="9">
        <f t="shared" si="45"/>
        <v>0</v>
      </c>
      <c r="X105" s="9" t="str">
        <f t="shared" si="50"/>
        <v/>
      </c>
      <c r="Y105" s="9" t="str">
        <f t="shared" si="53"/>
        <v/>
      </c>
      <c r="Z105" s="10" t="str">
        <f t="shared" si="54"/>
        <v/>
      </c>
      <c r="AA105" s="9">
        <f t="shared" si="46"/>
        <v>0</v>
      </c>
      <c r="AB105" s="11" t="e">
        <f>COUNTIF(H$2:H105,"&gt;0")/(COUNTIF(H$2:H105,"&lt;0")+COUNTIF(H$2:H105,"&gt;0"))</f>
        <v>#DIV/0!</v>
      </c>
      <c r="AC105" s="11" t="e">
        <f t="shared" si="47"/>
        <v>#DIV/0!</v>
      </c>
      <c r="AD105" s="8" t="e">
        <f t="shared" si="48"/>
        <v>#DIV/0!</v>
      </c>
      <c r="AE105" s="11" t="e">
        <f t="shared" si="58"/>
        <v>#DIV/0!</v>
      </c>
      <c r="AF105" s="11" t="e">
        <f t="shared" si="59"/>
        <v>#DIV/0!</v>
      </c>
      <c r="AG105" s="12" t="str">
        <f>IF(ISERROR(SUMIF($G$1:$G105,"&gt;0")/-SUMIF($G$1:$G105,"&lt;0"))=FALSE,SUMIF($G$1:$G105,"&gt;0")/-SUMIF($G$1:$G105,"&lt;0"),"")</f>
        <v/>
      </c>
      <c r="AH105" s="12"/>
      <c r="AI105" s="21" t="str">
        <f t="shared" si="55"/>
        <v/>
      </c>
      <c r="AJ105" s="21" t="str">
        <f t="shared" si="56"/>
        <v/>
      </c>
      <c r="AK105" s="21" t="e">
        <f t="shared" si="57"/>
        <v>#DIV/0!</v>
      </c>
      <c r="AL105" s="6"/>
      <c r="AM105" s="6"/>
      <c r="AN105" s="6"/>
      <c r="AO105" s="6"/>
    </row>
    <row r="106" spans="1:41" ht="18.75" customHeight="1" thickBot="1">
      <c r="A106" t="str">
        <f t="shared" si="51"/>
        <v/>
      </c>
      <c r="B106" s="73"/>
      <c r="C106" s="73"/>
      <c r="D106" s="73"/>
      <c r="E106" s="73"/>
      <c r="F106" s="73"/>
      <c r="G106" s="73"/>
      <c r="H106" s="73"/>
      <c r="I106" s="74"/>
      <c r="J106" s="74"/>
      <c r="K106" s="73"/>
      <c r="L106" s="6" t="str">
        <f t="shared" si="36"/>
        <v>Saturday</v>
      </c>
      <c r="M106" s="6" t="str">
        <f t="shared" si="37"/>
        <v>Saturday</v>
      </c>
      <c r="N106" s="6">
        <f t="shared" si="38"/>
        <v>1900</v>
      </c>
      <c r="O106" s="6">
        <f t="shared" si="39"/>
        <v>1</v>
      </c>
      <c r="P106" s="6">
        <f t="shared" si="40"/>
        <v>0</v>
      </c>
      <c r="Q106" s="6">
        <f t="shared" si="41"/>
        <v>0</v>
      </c>
      <c r="R106" s="6">
        <f t="shared" si="42"/>
        <v>0</v>
      </c>
      <c r="S106" s="6" t="str">
        <f t="shared" si="43"/>
        <v>1900/1/0</v>
      </c>
      <c r="T106" s="7">
        <f t="shared" si="49"/>
        <v>0</v>
      </c>
      <c r="U106" s="8">
        <f t="shared" si="44"/>
        <v>10000</v>
      </c>
      <c r="V106" s="7">
        <f t="shared" si="52"/>
        <v>0</v>
      </c>
      <c r="W106" s="9">
        <f t="shared" si="45"/>
        <v>0</v>
      </c>
      <c r="X106" s="9" t="str">
        <f t="shared" si="50"/>
        <v/>
      </c>
      <c r="Y106" s="9" t="str">
        <f t="shared" si="53"/>
        <v/>
      </c>
      <c r="Z106" s="10" t="str">
        <f t="shared" si="54"/>
        <v/>
      </c>
      <c r="AA106" s="9">
        <f t="shared" si="46"/>
        <v>0</v>
      </c>
      <c r="AB106" s="11" t="e">
        <f>COUNTIF(H$2:H106,"&gt;0")/(COUNTIF(H$2:H106,"&lt;0")+COUNTIF(H$2:H106,"&gt;0"))</f>
        <v>#DIV/0!</v>
      </c>
      <c r="AC106" s="11" t="e">
        <f t="shared" si="47"/>
        <v>#DIV/0!</v>
      </c>
      <c r="AD106" s="8" t="e">
        <f t="shared" si="48"/>
        <v>#DIV/0!</v>
      </c>
      <c r="AE106" s="11" t="e">
        <f t="shared" si="58"/>
        <v>#DIV/0!</v>
      </c>
      <c r="AF106" s="11" t="e">
        <f t="shared" si="59"/>
        <v>#DIV/0!</v>
      </c>
      <c r="AG106" s="12" t="str">
        <f>IF(ISERROR(SUMIF($G$1:$G106,"&gt;0")/-SUMIF($G$1:$G106,"&lt;0"))=FALSE,SUMIF($G$1:$G106,"&gt;0")/-SUMIF($G$1:$G106,"&lt;0"),"")</f>
        <v/>
      </c>
      <c r="AH106" s="12"/>
      <c r="AI106" s="21" t="str">
        <f t="shared" si="55"/>
        <v/>
      </c>
      <c r="AJ106" s="21" t="str">
        <f t="shared" si="56"/>
        <v/>
      </c>
      <c r="AK106" s="21" t="e">
        <f t="shared" si="57"/>
        <v>#DIV/0!</v>
      </c>
      <c r="AL106" s="6"/>
      <c r="AM106" s="6"/>
      <c r="AN106" s="6"/>
      <c r="AO106" s="6"/>
    </row>
    <row r="107" spans="1:41" ht="18.75" customHeight="1" thickBot="1">
      <c r="A107" t="str">
        <f t="shared" si="51"/>
        <v/>
      </c>
      <c r="B107" s="73"/>
      <c r="C107" s="73"/>
      <c r="D107" s="73"/>
      <c r="E107" s="73"/>
      <c r="F107" s="73"/>
      <c r="G107" s="73"/>
      <c r="H107" s="73"/>
      <c r="I107" s="74"/>
      <c r="J107" s="74"/>
      <c r="K107" s="73"/>
      <c r="L107" s="6" t="str">
        <f t="shared" si="36"/>
        <v>Saturday</v>
      </c>
      <c r="M107" s="6" t="str">
        <f t="shared" si="37"/>
        <v>Saturday</v>
      </c>
      <c r="N107" s="6">
        <f t="shared" si="38"/>
        <v>1900</v>
      </c>
      <c r="O107" s="6">
        <f t="shared" si="39"/>
        <v>1</v>
      </c>
      <c r="P107" s="6">
        <f t="shared" si="40"/>
        <v>0</v>
      </c>
      <c r="Q107" s="6">
        <f t="shared" si="41"/>
        <v>0</v>
      </c>
      <c r="R107" s="6">
        <f t="shared" si="42"/>
        <v>0</v>
      </c>
      <c r="S107" s="6" t="str">
        <f t="shared" si="43"/>
        <v>1900/1/0</v>
      </c>
      <c r="T107" s="7">
        <f t="shared" si="49"/>
        <v>0</v>
      </c>
      <c r="U107" s="8">
        <f t="shared" si="44"/>
        <v>10000</v>
      </c>
      <c r="V107" s="7">
        <f t="shared" si="52"/>
        <v>0</v>
      </c>
      <c r="W107" s="9">
        <f t="shared" si="45"/>
        <v>0</v>
      </c>
      <c r="X107" s="9" t="str">
        <f t="shared" si="50"/>
        <v/>
      </c>
      <c r="Y107" s="9" t="str">
        <f t="shared" si="53"/>
        <v/>
      </c>
      <c r="Z107" s="10" t="str">
        <f t="shared" si="54"/>
        <v/>
      </c>
      <c r="AA107" s="9">
        <f t="shared" si="46"/>
        <v>0</v>
      </c>
      <c r="AB107" s="11" t="e">
        <f>COUNTIF(H$2:H107,"&gt;0")/(COUNTIF(H$2:H107,"&lt;0")+COUNTIF(H$2:H107,"&gt;0"))</f>
        <v>#DIV/0!</v>
      </c>
      <c r="AC107" s="11" t="e">
        <f t="shared" si="47"/>
        <v>#DIV/0!</v>
      </c>
      <c r="AD107" s="8" t="e">
        <f t="shared" si="48"/>
        <v>#DIV/0!</v>
      </c>
      <c r="AE107" s="11" t="e">
        <f t="shared" si="58"/>
        <v>#DIV/0!</v>
      </c>
      <c r="AF107" s="11" t="e">
        <f t="shared" si="59"/>
        <v>#DIV/0!</v>
      </c>
      <c r="AG107" s="12" t="str">
        <f>IF(ISERROR(SUMIF($G$1:$G107,"&gt;0")/-SUMIF($G$1:$G107,"&lt;0"))=FALSE,SUMIF($G$1:$G107,"&gt;0")/-SUMIF($G$1:$G107,"&lt;0"),"")</f>
        <v/>
      </c>
      <c r="AH107" s="12"/>
      <c r="AI107" s="21" t="str">
        <f t="shared" si="55"/>
        <v/>
      </c>
      <c r="AJ107" s="21" t="str">
        <f t="shared" si="56"/>
        <v/>
      </c>
      <c r="AK107" s="21" t="e">
        <f t="shared" si="57"/>
        <v>#DIV/0!</v>
      </c>
      <c r="AL107" s="6"/>
      <c r="AM107" s="6"/>
      <c r="AN107" s="6"/>
      <c r="AO107" s="6"/>
    </row>
    <row r="108" spans="1:41" ht="18.75" customHeight="1" thickBot="1">
      <c r="A108" t="str">
        <f t="shared" si="51"/>
        <v/>
      </c>
      <c r="B108" s="73"/>
      <c r="C108" s="73"/>
      <c r="D108" s="73"/>
      <c r="E108" s="73"/>
      <c r="F108" s="73"/>
      <c r="G108" s="73"/>
      <c r="H108" s="73"/>
      <c r="I108" s="74"/>
      <c r="J108" s="74"/>
      <c r="K108" s="73"/>
      <c r="L108" s="6" t="str">
        <f t="shared" ref="L108:L171" si="60">VLOOKUP(WEEKDAY(I108),daymap,2,0)</f>
        <v>Saturday</v>
      </c>
      <c r="M108" s="6" t="str">
        <f t="shared" ref="M108:M171" si="61">VLOOKUP(WEEKDAY(J108),daymap,2,0)</f>
        <v>Saturday</v>
      </c>
      <c r="N108" s="6">
        <f t="shared" ref="N108:N171" si="62">YEAR(I108)</f>
        <v>1900</v>
      </c>
      <c r="O108" s="6">
        <f t="shared" ref="O108:O171" si="63">MONTH(I108)</f>
        <v>1</v>
      </c>
      <c r="P108" s="6">
        <f t="shared" ref="P108:P171" si="64">WEEKNUM(I108)</f>
        <v>0</v>
      </c>
      <c r="Q108" s="6">
        <f t="shared" ref="Q108:Q171" si="65">HOUR(I108)</f>
        <v>0</v>
      </c>
      <c r="R108" s="6">
        <f t="shared" ref="R108:R171" si="66">MINUTE(I108)</f>
        <v>0</v>
      </c>
      <c r="S108" s="6" t="str">
        <f t="shared" ref="S108:S171" si="67">YEAR(I108)&amp;"/"&amp;MONTH(I108)&amp;"/"&amp;DAY(I108)</f>
        <v>1900/1/0</v>
      </c>
      <c r="T108" s="7">
        <f t="shared" si="49"/>
        <v>0</v>
      </c>
      <c r="U108" s="8">
        <f t="shared" ref="U108:U171" si="68">U107+G108-T108</f>
        <v>10000</v>
      </c>
      <c r="V108" s="7">
        <f t="shared" si="52"/>
        <v>0</v>
      </c>
      <c r="W108" s="9">
        <f t="shared" ref="W108:W171" si="69">IF(SIGN(H108)=1,IF(AND(H107&gt;0,H108&gt;0),1+W107,IF(H108&gt;0,1,0)),IF(AND(H107&lt;0,H108&lt;0),W107-1,IF(H108&lt;0,-1,0)))</f>
        <v>0</v>
      </c>
      <c r="X108" s="9" t="str">
        <f t="shared" si="50"/>
        <v/>
      </c>
      <c r="Y108" s="9" t="str">
        <f t="shared" si="53"/>
        <v/>
      </c>
      <c r="Z108" s="10" t="str">
        <f t="shared" si="54"/>
        <v/>
      </c>
      <c r="AA108" s="9">
        <f t="shared" ref="AA108:AA171" si="70">ROUNDDOWN((I108-J107)*24*60,0)</f>
        <v>0</v>
      </c>
      <c r="AB108" s="11" t="e">
        <f>COUNTIF(H$2:H108,"&gt;0")/(COUNTIF(H$2:H108,"&lt;0")+COUNTIF(H$2:H108,"&gt;0"))</f>
        <v>#DIV/0!</v>
      </c>
      <c r="AC108" s="11" t="e">
        <f t="shared" ref="AC108:AC171" si="71">ROUND(COUNTIF(H88:H107,"&gt;0")/(COUNTIF(H88:H107,"&lt;0")+COUNTIF(H88:H107,"&gt;0")),2)</f>
        <v>#DIV/0!</v>
      </c>
      <c r="AD108" s="8" t="e">
        <f t="shared" ref="AD108:AD171" si="72">IF(AC107&lt;$AM$38,"exclude","")</f>
        <v>#DIV/0!</v>
      </c>
      <c r="AE108" s="11" t="e">
        <f t="shared" si="58"/>
        <v>#DIV/0!</v>
      </c>
      <c r="AF108" s="11" t="e">
        <f t="shared" si="59"/>
        <v>#DIV/0!</v>
      </c>
      <c r="AG108" s="12" t="str">
        <f>IF(ISERROR(SUMIF($G$1:$G108,"&gt;0")/-SUMIF($G$1:$G108,"&lt;0"))=FALSE,SUMIF($G$1:$G108,"&gt;0")/-SUMIF($G$1:$G108,"&lt;0"),"")</f>
        <v/>
      </c>
      <c r="AH108" s="12"/>
      <c r="AI108" s="21" t="str">
        <f t="shared" si="55"/>
        <v/>
      </c>
      <c r="AJ108" s="21" t="str">
        <f t="shared" si="56"/>
        <v/>
      </c>
      <c r="AK108" s="21" t="e">
        <f t="shared" si="57"/>
        <v>#DIV/0!</v>
      </c>
      <c r="AL108" s="6"/>
      <c r="AM108" s="6"/>
      <c r="AN108" s="6"/>
      <c r="AO108" s="6"/>
    </row>
    <row r="109" spans="1:41" ht="18.75" customHeight="1" thickBot="1">
      <c r="A109" t="str">
        <f t="shared" si="51"/>
        <v/>
      </c>
      <c r="B109" s="73"/>
      <c r="C109" s="73"/>
      <c r="D109" s="73"/>
      <c r="E109" s="73"/>
      <c r="F109" s="73"/>
      <c r="G109" s="73"/>
      <c r="H109" s="73"/>
      <c r="I109" s="74"/>
      <c r="J109" s="74"/>
      <c r="K109" s="73"/>
      <c r="L109" s="6" t="str">
        <f t="shared" si="60"/>
        <v>Saturday</v>
      </c>
      <c r="M109" s="6" t="str">
        <f t="shared" si="61"/>
        <v>Saturday</v>
      </c>
      <c r="N109" s="6">
        <f t="shared" si="62"/>
        <v>1900</v>
      </c>
      <c r="O109" s="6">
        <f t="shared" si="63"/>
        <v>1</v>
      </c>
      <c r="P109" s="6">
        <f t="shared" si="64"/>
        <v>0</v>
      </c>
      <c r="Q109" s="6">
        <f t="shared" si="65"/>
        <v>0</v>
      </c>
      <c r="R109" s="6">
        <f t="shared" si="66"/>
        <v>0</v>
      </c>
      <c r="S109" s="6" t="str">
        <f t="shared" si="67"/>
        <v>1900/1/0</v>
      </c>
      <c r="T109" s="7">
        <f t="shared" si="49"/>
        <v>0</v>
      </c>
      <c r="U109" s="8">
        <f t="shared" si="68"/>
        <v>10000</v>
      </c>
      <c r="V109" s="7">
        <f t="shared" si="52"/>
        <v>0</v>
      </c>
      <c r="W109" s="9">
        <f t="shared" si="69"/>
        <v>0</v>
      </c>
      <c r="X109" s="9" t="str">
        <f t="shared" si="50"/>
        <v/>
      </c>
      <c r="Y109" s="9" t="str">
        <f t="shared" si="53"/>
        <v/>
      </c>
      <c r="Z109" s="10" t="str">
        <f t="shared" si="54"/>
        <v/>
      </c>
      <c r="AA109" s="9">
        <f t="shared" si="70"/>
        <v>0</v>
      </c>
      <c r="AB109" s="11" t="e">
        <f>COUNTIF(H$2:H109,"&gt;0")/(COUNTIF(H$2:H109,"&lt;0")+COUNTIF(H$2:H109,"&gt;0"))</f>
        <v>#DIV/0!</v>
      </c>
      <c r="AC109" s="11" t="e">
        <f t="shared" si="71"/>
        <v>#DIV/0!</v>
      </c>
      <c r="AD109" s="8" t="e">
        <f t="shared" si="72"/>
        <v>#DIV/0!</v>
      </c>
      <c r="AE109" s="11" t="e">
        <f t="shared" si="58"/>
        <v>#DIV/0!</v>
      </c>
      <c r="AF109" s="11" t="e">
        <f t="shared" si="59"/>
        <v>#DIV/0!</v>
      </c>
      <c r="AG109" s="12" t="str">
        <f>IF(ISERROR(SUMIF($G$1:$G109,"&gt;0")/-SUMIF($G$1:$G109,"&lt;0"))=FALSE,SUMIF($G$1:$G109,"&gt;0")/-SUMIF($G$1:$G109,"&lt;0"),"")</f>
        <v/>
      </c>
      <c r="AH109" s="12"/>
      <c r="AI109" s="21" t="str">
        <f t="shared" si="55"/>
        <v/>
      </c>
      <c r="AJ109" s="21" t="str">
        <f t="shared" si="56"/>
        <v/>
      </c>
      <c r="AK109" s="21" t="e">
        <f t="shared" si="57"/>
        <v>#DIV/0!</v>
      </c>
      <c r="AL109" s="6"/>
      <c r="AM109" s="6"/>
      <c r="AN109" s="6"/>
      <c r="AO109" s="6"/>
    </row>
    <row r="110" spans="1:41" ht="18.75" customHeight="1" thickBot="1">
      <c r="A110" t="str">
        <f t="shared" si="51"/>
        <v/>
      </c>
      <c r="B110" s="73"/>
      <c r="C110" s="73"/>
      <c r="D110" s="73"/>
      <c r="E110" s="73"/>
      <c r="F110" s="73"/>
      <c r="G110" s="73"/>
      <c r="H110" s="73"/>
      <c r="I110" s="74"/>
      <c r="J110" s="74"/>
      <c r="K110" s="73"/>
      <c r="L110" s="6" t="str">
        <f t="shared" si="60"/>
        <v>Saturday</v>
      </c>
      <c r="M110" s="6" t="str">
        <f t="shared" si="61"/>
        <v>Saturday</v>
      </c>
      <c r="N110" s="6">
        <f t="shared" si="62"/>
        <v>1900</v>
      </c>
      <c r="O110" s="6">
        <f t="shared" si="63"/>
        <v>1</v>
      </c>
      <c r="P110" s="6">
        <f t="shared" si="64"/>
        <v>0</v>
      </c>
      <c r="Q110" s="6">
        <f t="shared" si="65"/>
        <v>0</v>
      </c>
      <c r="R110" s="6">
        <f t="shared" si="66"/>
        <v>0</v>
      </c>
      <c r="S110" s="6" t="str">
        <f t="shared" si="67"/>
        <v>1900/1/0</v>
      </c>
      <c r="T110" s="7">
        <f t="shared" si="49"/>
        <v>0</v>
      </c>
      <c r="U110" s="8">
        <f t="shared" si="68"/>
        <v>10000</v>
      </c>
      <c r="V110" s="7">
        <f t="shared" si="52"/>
        <v>0</v>
      </c>
      <c r="W110" s="9">
        <f t="shared" si="69"/>
        <v>0</v>
      </c>
      <c r="X110" s="9" t="str">
        <f t="shared" si="50"/>
        <v/>
      </c>
      <c r="Y110" s="9" t="str">
        <f t="shared" si="53"/>
        <v/>
      </c>
      <c r="Z110" s="10" t="str">
        <f t="shared" si="54"/>
        <v/>
      </c>
      <c r="AA110" s="9">
        <f t="shared" si="70"/>
        <v>0</v>
      </c>
      <c r="AB110" s="11" t="e">
        <f>COUNTIF(H$2:H110,"&gt;0")/(COUNTIF(H$2:H110,"&lt;0")+COUNTIF(H$2:H110,"&gt;0"))</f>
        <v>#DIV/0!</v>
      </c>
      <c r="AC110" s="11" t="e">
        <f t="shared" si="71"/>
        <v>#DIV/0!</v>
      </c>
      <c r="AD110" s="8" t="e">
        <f t="shared" si="72"/>
        <v>#DIV/0!</v>
      </c>
      <c r="AE110" s="11" t="e">
        <f t="shared" si="58"/>
        <v>#DIV/0!</v>
      </c>
      <c r="AF110" s="11" t="e">
        <f t="shared" si="59"/>
        <v>#DIV/0!</v>
      </c>
      <c r="AG110" s="12" t="str">
        <f>IF(ISERROR(SUMIF($G$1:$G110,"&gt;0")/-SUMIF($G$1:$G110,"&lt;0"))=FALSE,SUMIF($G$1:$G110,"&gt;0")/-SUMIF($G$1:$G110,"&lt;0"),"")</f>
        <v/>
      </c>
      <c r="AH110" s="12"/>
      <c r="AI110" s="21" t="str">
        <f t="shared" si="55"/>
        <v/>
      </c>
      <c r="AJ110" s="21" t="str">
        <f t="shared" si="56"/>
        <v/>
      </c>
      <c r="AK110" s="21" t="e">
        <f t="shared" si="57"/>
        <v>#DIV/0!</v>
      </c>
      <c r="AL110" s="6"/>
      <c r="AM110" s="6"/>
      <c r="AN110" s="6"/>
      <c r="AO110" s="6"/>
    </row>
    <row r="111" spans="1:41" ht="18.75" customHeight="1" thickBot="1">
      <c r="A111" t="str">
        <f t="shared" si="51"/>
        <v/>
      </c>
      <c r="B111" s="73"/>
      <c r="C111" s="73"/>
      <c r="D111" s="73"/>
      <c r="E111" s="73"/>
      <c r="F111" s="73"/>
      <c r="G111" s="73"/>
      <c r="H111" s="73"/>
      <c r="I111" s="74"/>
      <c r="J111" s="74"/>
      <c r="K111" s="73"/>
      <c r="L111" s="6" t="str">
        <f t="shared" si="60"/>
        <v>Saturday</v>
      </c>
      <c r="M111" s="6" t="str">
        <f t="shared" si="61"/>
        <v>Saturday</v>
      </c>
      <c r="N111" s="6">
        <f t="shared" si="62"/>
        <v>1900</v>
      </c>
      <c r="O111" s="6">
        <f t="shared" si="63"/>
        <v>1</v>
      </c>
      <c r="P111" s="6">
        <f t="shared" si="64"/>
        <v>0</v>
      </c>
      <c r="Q111" s="6">
        <f t="shared" si="65"/>
        <v>0</v>
      </c>
      <c r="R111" s="6">
        <f t="shared" si="66"/>
        <v>0</v>
      </c>
      <c r="S111" s="6" t="str">
        <f t="shared" si="67"/>
        <v>1900/1/0</v>
      </c>
      <c r="T111" s="7">
        <f t="shared" si="49"/>
        <v>0</v>
      </c>
      <c r="U111" s="8">
        <f t="shared" si="68"/>
        <v>10000</v>
      </c>
      <c r="V111" s="7">
        <f t="shared" si="52"/>
        <v>0</v>
      </c>
      <c r="W111" s="9">
        <f t="shared" si="69"/>
        <v>0</v>
      </c>
      <c r="X111" s="9" t="str">
        <f t="shared" si="50"/>
        <v/>
      </c>
      <c r="Y111" s="9" t="str">
        <f t="shared" si="53"/>
        <v/>
      </c>
      <c r="Z111" s="10" t="str">
        <f t="shared" si="54"/>
        <v/>
      </c>
      <c r="AA111" s="9">
        <f t="shared" si="70"/>
        <v>0</v>
      </c>
      <c r="AB111" s="11" t="e">
        <f>COUNTIF(H$2:H111,"&gt;0")/(COUNTIF(H$2:H111,"&lt;0")+COUNTIF(H$2:H111,"&gt;0"))</f>
        <v>#DIV/0!</v>
      </c>
      <c r="AC111" s="11" t="e">
        <f t="shared" si="71"/>
        <v>#DIV/0!</v>
      </c>
      <c r="AD111" s="8" t="e">
        <f t="shared" si="72"/>
        <v>#DIV/0!</v>
      </c>
      <c r="AE111" s="11" t="e">
        <f t="shared" si="58"/>
        <v>#DIV/0!</v>
      </c>
      <c r="AF111" s="11" t="e">
        <f t="shared" si="59"/>
        <v>#DIV/0!</v>
      </c>
      <c r="AG111" s="12" t="str">
        <f>IF(ISERROR(SUMIF($G$1:$G111,"&gt;0")/-SUMIF($G$1:$G111,"&lt;0"))=FALSE,SUMIF($G$1:$G111,"&gt;0")/-SUMIF($G$1:$G111,"&lt;0"),"")</f>
        <v/>
      </c>
      <c r="AH111" s="12"/>
      <c r="AI111" s="21" t="str">
        <f t="shared" si="55"/>
        <v/>
      </c>
      <c r="AJ111" s="21" t="str">
        <f t="shared" si="56"/>
        <v/>
      </c>
      <c r="AK111" s="21" t="e">
        <f t="shared" si="57"/>
        <v>#DIV/0!</v>
      </c>
      <c r="AL111" s="6"/>
      <c r="AM111" s="6"/>
      <c r="AN111" s="6"/>
      <c r="AO111" s="6"/>
    </row>
    <row r="112" spans="1:41" ht="18.75" customHeight="1" thickBot="1">
      <c r="A112" t="str">
        <f t="shared" si="51"/>
        <v/>
      </c>
      <c r="B112" s="73"/>
      <c r="C112" s="73"/>
      <c r="D112" s="73"/>
      <c r="E112" s="73"/>
      <c r="F112" s="73"/>
      <c r="G112" s="73"/>
      <c r="H112" s="73"/>
      <c r="I112" s="74"/>
      <c r="J112" s="74"/>
      <c r="K112" s="73"/>
      <c r="L112" s="6" t="str">
        <f t="shared" si="60"/>
        <v>Saturday</v>
      </c>
      <c r="M112" s="6" t="str">
        <f t="shared" si="61"/>
        <v>Saturday</v>
      </c>
      <c r="N112" s="6">
        <f t="shared" si="62"/>
        <v>1900</v>
      </c>
      <c r="O112" s="6">
        <f t="shared" si="63"/>
        <v>1</v>
      </c>
      <c r="P112" s="6">
        <f t="shared" si="64"/>
        <v>0</v>
      </c>
      <c r="Q112" s="6">
        <f t="shared" si="65"/>
        <v>0</v>
      </c>
      <c r="R112" s="6">
        <f t="shared" si="66"/>
        <v>0</v>
      </c>
      <c r="S112" s="6" t="str">
        <f t="shared" si="67"/>
        <v>1900/1/0</v>
      </c>
      <c r="T112" s="7">
        <f t="shared" si="49"/>
        <v>0</v>
      </c>
      <c r="U112" s="8">
        <f t="shared" si="68"/>
        <v>10000</v>
      </c>
      <c r="V112" s="7">
        <f t="shared" si="52"/>
        <v>0</v>
      </c>
      <c r="W112" s="9">
        <f t="shared" si="69"/>
        <v>0</v>
      </c>
      <c r="X112" s="9" t="str">
        <f t="shared" si="50"/>
        <v/>
      </c>
      <c r="Y112" s="9" t="str">
        <f t="shared" si="53"/>
        <v/>
      </c>
      <c r="Z112" s="10" t="str">
        <f t="shared" si="54"/>
        <v/>
      </c>
      <c r="AA112" s="9">
        <f t="shared" si="70"/>
        <v>0</v>
      </c>
      <c r="AB112" s="11" t="e">
        <f>COUNTIF(H$2:H112,"&gt;0")/(COUNTIF(H$2:H112,"&lt;0")+COUNTIF(H$2:H112,"&gt;0"))</f>
        <v>#DIV/0!</v>
      </c>
      <c r="AC112" s="11" t="e">
        <f t="shared" si="71"/>
        <v>#DIV/0!</v>
      </c>
      <c r="AD112" s="8" t="e">
        <f t="shared" si="72"/>
        <v>#DIV/0!</v>
      </c>
      <c r="AE112" s="11" t="e">
        <f t="shared" si="58"/>
        <v>#DIV/0!</v>
      </c>
      <c r="AF112" s="11" t="e">
        <f t="shared" si="59"/>
        <v>#DIV/0!</v>
      </c>
      <c r="AG112" s="12" t="str">
        <f>IF(ISERROR(SUMIF($G$1:$G112,"&gt;0")/-SUMIF($G$1:$G112,"&lt;0"))=FALSE,SUMIF($G$1:$G112,"&gt;0")/-SUMIF($G$1:$G112,"&lt;0"),"")</f>
        <v/>
      </c>
      <c r="AH112" s="12"/>
      <c r="AI112" s="21" t="str">
        <f t="shared" si="55"/>
        <v/>
      </c>
      <c r="AJ112" s="21" t="str">
        <f t="shared" si="56"/>
        <v/>
      </c>
      <c r="AK112" s="21" t="e">
        <f t="shared" si="57"/>
        <v>#DIV/0!</v>
      </c>
      <c r="AL112" s="6"/>
      <c r="AM112" s="6"/>
      <c r="AN112" s="6"/>
      <c r="AO112" s="6"/>
    </row>
    <row r="113" spans="1:41" ht="18.75" customHeight="1" thickBot="1">
      <c r="A113" t="str">
        <f t="shared" si="51"/>
        <v/>
      </c>
      <c r="B113" s="73"/>
      <c r="C113" s="73"/>
      <c r="D113" s="73"/>
      <c r="E113" s="73"/>
      <c r="F113" s="73"/>
      <c r="G113" s="73"/>
      <c r="H113" s="73"/>
      <c r="I113" s="74"/>
      <c r="J113" s="74"/>
      <c r="K113" s="73"/>
      <c r="L113" s="6" t="str">
        <f t="shared" si="60"/>
        <v>Saturday</v>
      </c>
      <c r="M113" s="6" t="str">
        <f t="shared" si="61"/>
        <v>Saturday</v>
      </c>
      <c r="N113" s="6">
        <f t="shared" si="62"/>
        <v>1900</v>
      </c>
      <c r="O113" s="6">
        <f t="shared" si="63"/>
        <v>1</v>
      </c>
      <c r="P113" s="6">
        <f t="shared" si="64"/>
        <v>0</v>
      </c>
      <c r="Q113" s="6">
        <f t="shared" si="65"/>
        <v>0</v>
      </c>
      <c r="R113" s="6">
        <f t="shared" si="66"/>
        <v>0</v>
      </c>
      <c r="S113" s="6" t="str">
        <f t="shared" si="67"/>
        <v>1900/1/0</v>
      </c>
      <c r="T113" s="7">
        <f t="shared" si="49"/>
        <v>0</v>
      </c>
      <c r="U113" s="8">
        <f t="shared" si="68"/>
        <v>10000</v>
      </c>
      <c r="V113" s="7">
        <f t="shared" si="52"/>
        <v>0</v>
      </c>
      <c r="W113" s="9">
        <f t="shared" si="69"/>
        <v>0</v>
      </c>
      <c r="X113" s="9" t="str">
        <f t="shared" si="50"/>
        <v/>
      </c>
      <c r="Y113" s="9" t="str">
        <f t="shared" si="53"/>
        <v/>
      </c>
      <c r="Z113" s="10" t="str">
        <f t="shared" si="54"/>
        <v/>
      </c>
      <c r="AA113" s="9">
        <f t="shared" si="70"/>
        <v>0</v>
      </c>
      <c r="AB113" s="11" t="e">
        <f>COUNTIF(H$2:H113,"&gt;0")/(COUNTIF(H$2:H113,"&lt;0")+COUNTIF(H$2:H113,"&gt;0"))</f>
        <v>#DIV/0!</v>
      </c>
      <c r="AC113" s="11" t="e">
        <f t="shared" si="71"/>
        <v>#DIV/0!</v>
      </c>
      <c r="AD113" s="8" t="e">
        <f t="shared" si="72"/>
        <v>#DIV/0!</v>
      </c>
      <c r="AE113" s="11" t="e">
        <f t="shared" si="58"/>
        <v>#DIV/0!</v>
      </c>
      <c r="AF113" s="11" t="e">
        <f t="shared" si="59"/>
        <v>#DIV/0!</v>
      </c>
      <c r="AG113" s="12" t="str">
        <f>IF(ISERROR(SUMIF($G$1:$G113,"&gt;0")/-SUMIF($G$1:$G113,"&lt;0"))=FALSE,SUMIF($G$1:$G113,"&gt;0")/-SUMIF($G$1:$G113,"&lt;0"),"")</f>
        <v/>
      </c>
      <c r="AH113" s="12"/>
      <c r="AI113" s="21" t="str">
        <f t="shared" si="55"/>
        <v/>
      </c>
      <c r="AJ113" s="21" t="str">
        <f t="shared" si="56"/>
        <v/>
      </c>
      <c r="AK113" s="21" t="e">
        <f t="shared" si="57"/>
        <v>#DIV/0!</v>
      </c>
      <c r="AL113" s="6"/>
      <c r="AM113" s="6"/>
      <c r="AN113" s="6"/>
      <c r="AO113" s="6"/>
    </row>
    <row r="114" spans="1:41" ht="18.75" customHeight="1" thickBot="1">
      <c r="A114" t="str">
        <f t="shared" si="51"/>
        <v/>
      </c>
      <c r="B114" s="73"/>
      <c r="C114" s="73"/>
      <c r="D114" s="73"/>
      <c r="E114" s="73"/>
      <c r="F114" s="73"/>
      <c r="G114" s="73"/>
      <c r="H114" s="73"/>
      <c r="I114" s="74"/>
      <c r="J114" s="74"/>
      <c r="K114" s="73"/>
      <c r="L114" s="6" t="str">
        <f t="shared" si="60"/>
        <v>Saturday</v>
      </c>
      <c r="M114" s="6" t="str">
        <f t="shared" si="61"/>
        <v>Saturday</v>
      </c>
      <c r="N114" s="6">
        <f t="shared" si="62"/>
        <v>1900</v>
      </c>
      <c r="O114" s="6">
        <f t="shared" si="63"/>
        <v>1</v>
      </c>
      <c r="P114" s="6">
        <f t="shared" si="64"/>
        <v>0</v>
      </c>
      <c r="Q114" s="6">
        <f t="shared" si="65"/>
        <v>0</v>
      </c>
      <c r="R114" s="6">
        <f t="shared" si="66"/>
        <v>0</v>
      </c>
      <c r="S114" s="6" t="str">
        <f t="shared" si="67"/>
        <v>1900/1/0</v>
      </c>
      <c r="T114" s="7">
        <f t="shared" si="49"/>
        <v>0</v>
      </c>
      <c r="U114" s="8">
        <f t="shared" si="68"/>
        <v>10000</v>
      </c>
      <c r="V114" s="7">
        <f t="shared" si="52"/>
        <v>0</v>
      </c>
      <c r="W114" s="9">
        <f t="shared" si="69"/>
        <v>0</v>
      </c>
      <c r="X114" s="9" t="str">
        <f t="shared" si="50"/>
        <v/>
      </c>
      <c r="Y114" s="9" t="str">
        <f t="shared" si="53"/>
        <v/>
      </c>
      <c r="Z114" s="10" t="str">
        <f t="shared" si="54"/>
        <v/>
      </c>
      <c r="AA114" s="9">
        <f t="shared" si="70"/>
        <v>0</v>
      </c>
      <c r="AB114" s="11" t="e">
        <f>COUNTIF(H$2:H114,"&gt;0")/(COUNTIF(H$2:H114,"&lt;0")+COUNTIF(H$2:H114,"&gt;0"))</f>
        <v>#DIV/0!</v>
      </c>
      <c r="AC114" s="11" t="e">
        <f t="shared" si="71"/>
        <v>#DIV/0!</v>
      </c>
      <c r="AD114" s="8" t="e">
        <f t="shared" si="72"/>
        <v>#DIV/0!</v>
      </c>
      <c r="AE114" s="11" t="e">
        <f t="shared" si="58"/>
        <v>#DIV/0!</v>
      </c>
      <c r="AF114" s="11" t="e">
        <f t="shared" si="59"/>
        <v>#DIV/0!</v>
      </c>
      <c r="AG114" s="12" t="str">
        <f>IF(ISERROR(SUMIF($G$1:$G114,"&gt;0")/-SUMIF($G$1:$G114,"&lt;0"))=FALSE,SUMIF($G$1:$G114,"&gt;0")/-SUMIF($G$1:$G114,"&lt;0"),"")</f>
        <v/>
      </c>
      <c r="AH114" s="12"/>
      <c r="AI114" s="21" t="str">
        <f t="shared" si="55"/>
        <v/>
      </c>
      <c r="AJ114" s="21" t="str">
        <f t="shared" si="56"/>
        <v/>
      </c>
      <c r="AK114" s="21" t="e">
        <f t="shared" si="57"/>
        <v>#DIV/0!</v>
      </c>
      <c r="AL114" s="6"/>
      <c r="AM114" s="6"/>
      <c r="AN114" s="6"/>
      <c r="AO114" s="6"/>
    </row>
    <row r="115" spans="1:41" ht="18.75" customHeight="1" thickBot="1">
      <c r="A115" t="str">
        <f t="shared" si="51"/>
        <v/>
      </c>
      <c r="B115" s="73"/>
      <c r="C115" s="73"/>
      <c r="D115" s="73"/>
      <c r="E115" s="73"/>
      <c r="F115" s="73"/>
      <c r="G115" s="73"/>
      <c r="H115" s="73"/>
      <c r="I115" s="74"/>
      <c r="J115" s="74"/>
      <c r="K115" s="73"/>
      <c r="L115" s="6" t="str">
        <f t="shared" si="60"/>
        <v>Saturday</v>
      </c>
      <c r="M115" s="6" t="str">
        <f t="shared" si="61"/>
        <v>Saturday</v>
      </c>
      <c r="N115" s="6">
        <f t="shared" si="62"/>
        <v>1900</v>
      </c>
      <c r="O115" s="6">
        <f t="shared" si="63"/>
        <v>1</v>
      </c>
      <c r="P115" s="6">
        <f t="shared" si="64"/>
        <v>0</v>
      </c>
      <c r="Q115" s="6">
        <f t="shared" si="65"/>
        <v>0</v>
      </c>
      <c r="R115" s="6">
        <f t="shared" si="66"/>
        <v>0</v>
      </c>
      <c r="S115" s="6" t="str">
        <f t="shared" si="67"/>
        <v>1900/1/0</v>
      </c>
      <c r="T115" s="7">
        <f t="shared" si="49"/>
        <v>0</v>
      </c>
      <c r="U115" s="8">
        <f t="shared" si="68"/>
        <v>10000</v>
      </c>
      <c r="V115" s="7">
        <f t="shared" si="52"/>
        <v>0</v>
      </c>
      <c r="W115" s="9">
        <f t="shared" si="69"/>
        <v>0</v>
      </c>
      <c r="X115" s="9" t="str">
        <f t="shared" si="50"/>
        <v/>
      </c>
      <c r="Y115" s="9" t="str">
        <f t="shared" si="53"/>
        <v/>
      </c>
      <c r="Z115" s="10" t="str">
        <f t="shared" si="54"/>
        <v/>
      </c>
      <c r="AA115" s="9">
        <f t="shared" si="70"/>
        <v>0</v>
      </c>
      <c r="AB115" s="11" t="e">
        <f>COUNTIF(H$2:H115,"&gt;0")/(COUNTIF(H$2:H115,"&lt;0")+COUNTIF(H$2:H115,"&gt;0"))</f>
        <v>#DIV/0!</v>
      </c>
      <c r="AC115" s="11" t="e">
        <f t="shared" si="71"/>
        <v>#DIV/0!</v>
      </c>
      <c r="AD115" s="8" t="e">
        <f t="shared" si="72"/>
        <v>#DIV/0!</v>
      </c>
      <c r="AE115" s="11" t="e">
        <f t="shared" si="58"/>
        <v>#DIV/0!</v>
      </c>
      <c r="AF115" s="11" t="e">
        <f t="shared" si="59"/>
        <v>#DIV/0!</v>
      </c>
      <c r="AG115" s="12" t="str">
        <f>IF(ISERROR(SUMIF($G$1:$G115,"&gt;0")/-SUMIF($G$1:$G115,"&lt;0"))=FALSE,SUMIF($G$1:$G115,"&gt;0")/-SUMIF($G$1:$G115,"&lt;0"),"")</f>
        <v/>
      </c>
      <c r="AH115" s="12"/>
      <c r="AI115" s="21" t="str">
        <f t="shared" si="55"/>
        <v/>
      </c>
      <c r="AJ115" s="21" t="str">
        <f t="shared" si="56"/>
        <v/>
      </c>
      <c r="AK115" s="21" t="e">
        <f t="shared" si="57"/>
        <v>#DIV/0!</v>
      </c>
      <c r="AL115" s="6"/>
      <c r="AM115" s="6"/>
      <c r="AN115" s="6"/>
      <c r="AO115" s="6"/>
    </row>
    <row r="116" spans="1:41" ht="18.75" customHeight="1" thickBot="1">
      <c r="A116" t="str">
        <f t="shared" si="51"/>
        <v/>
      </c>
      <c r="B116" s="73"/>
      <c r="C116" s="73"/>
      <c r="D116" s="73"/>
      <c r="E116" s="73"/>
      <c r="F116" s="73"/>
      <c r="G116" s="73"/>
      <c r="H116" s="73"/>
      <c r="I116" s="74"/>
      <c r="J116" s="74"/>
      <c r="K116" s="73"/>
      <c r="L116" s="6" t="str">
        <f t="shared" si="60"/>
        <v>Saturday</v>
      </c>
      <c r="M116" s="6" t="str">
        <f t="shared" si="61"/>
        <v>Saturday</v>
      </c>
      <c r="N116" s="6">
        <f t="shared" si="62"/>
        <v>1900</v>
      </c>
      <c r="O116" s="6">
        <f t="shared" si="63"/>
        <v>1</v>
      </c>
      <c r="P116" s="6">
        <f t="shared" si="64"/>
        <v>0</v>
      </c>
      <c r="Q116" s="6">
        <f t="shared" si="65"/>
        <v>0</v>
      </c>
      <c r="R116" s="6">
        <f t="shared" si="66"/>
        <v>0</v>
      </c>
      <c r="S116" s="6" t="str">
        <f t="shared" si="67"/>
        <v>1900/1/0</v>
      </c>
      <c r="T116" s="7">
        <f t="shared" si="49"/>
        <v>0</v>
      </c>
      <c r="U116" s="8">
        <f t="shared" si="68"/>
        <v>10000</v>
      </c>
      <c r="V116" s="7">
        <f t="shared" si="52"/>
        <v>0</v>
      </c>
      <c r="W116" s="9">
        <f t="shared" si="69"/>
        <v>0</v>
      </c>
      <c r="X116" s="9" t="str">
        <f t="shared" si="50"/>
        <v/>
      </c>
      <c r="Y116" s="9" t="str">
        <f t="shared" si="53"/>
        <v/>
      </c>
      <c r="Z116" s="10" t="str">
        <f t="shared" si="54"/>
        <v/>
      </c>
      <c r="AA116" s="9">
        <f t="shared" si="70"/>
        <v>0</v>
      </c>
      <c r="AB116" s="11" t="e">
        <f>COUNTIF(H$2:H116,"&gt;0")/(COUNTIF(H$2:H116,"&lt;0")+COUNTIF(H$2:H116,"&gt;0"))</f>
        <v>#DIV/0!</v>
      </c>
      <c r="AC116" s="11" t="e">
        <f t="shared" si="71"/>
        <v>#DIV/0!</v>
      </c>
      <c r="AD116" s="8" t="e">
        <f t="shared" si="72"/>
        <v>#DIV/0!</v>
      </c>
      <c r="AE116" s="11" t="e">
        <f t="shared" si="58"/>
        <v>#DIV/0!</v>
      </c>
      <c r="AF116" s="11" t="e">
        <f t="shared" si="59"/>
        <v>#DIV/0!</v>
      </c>
      <c r="AG116" s="12" t="str">
        <f>IF(ISERROR(SUMIF($G$1:$G116,"&gt;0")/-SUMIF($G$1:$G116,"&lt;0"))=FALSE,SUMIF($G$1:$G116,"&gt;0")/-SUMIF($G$1:$G116,"&lt;0"),"")</f>
        <v/>
      </c>
      <c r="AH116" s="12"/>
      <c r="AI116" s="21" t="str">
        <f t="shared" si="55"/>
        <v/>
      </c>
      <c r="AJ116" s="21" t="str">
        <f t="shared" si="56"/>
        <v/>
      </c>
      <c r="AK116" s="21" t="e">
        <f t="shared" si="57"/>
        <v>#DIV/0!</v>
      </c>
      <c r="AL116" s="6"/>
      <c r="AM116" s="6"/>
      <c r="AN116" s="6"/>
      <c r="AO116" s="6"/>
    </row>
    <row r="117" spans="1:41" ht="18.75" customHeight="1" thickBot="1">
      <c r="A117" t="str">
        <f t="shared" si="51"/>
        <v/>
      </c>
      <c r="B117" s="73"/>
      <c r="C117" s="73"/>
      <c r="D117" s="73"/>
      <c r="E117" s="73"/>
      <c r="F117" s="73"/>
      <c r="G117" s="73"/>
      <c r="H117" s="73"/>
      <c r="I117" s="74"/>
      <c r="J117" s="74"/>
      <c r="K117" s="73"/>
      <c r="L117" s="6" t="str">
        <f t="shared" si="60"/>
        <v>Saturday</v>
      </c>
      <c r="M117" s="6" t="str">
        <f t="shared" si="61"/>
        <v>Saturday</v>
      </c>
      <c r="N117" s="6">
        <f t="shared" si="62"/>
        <v>1900</v>
      </c>
      <c r="O117" s="6">
        <f t="shared" si="63"/>
        <v>1</v>
      </c>
      <c r="P117" s="6">
        <f t="shared" si="64"/>
        <v>0</v>
      </c>
      <c r="Q117" s="6">
        <f t="shared" si="65"/>
        <v>0</v>
      </c>
      <c r="R117" s="6">
        <f t="shared" si="66"/>
        <v>0</v>
      </c>
      <c r="S117" s="6" t="str">
        <f t="shared" si="67"/>
        <v>1900/1/0</v>
      </c>
      <c r="T117" s="7">
        <f t="shared" si="49"/>
        <v>0</v>
      </c>
      <c r="U117" s="8">
        <f t="shared" si="68"/>
        <v>10000</v>
      </c>
      <c r="V117" s="7">
        <f t="shared" si="52"/>
        <v>0</v>
      </c>
      <c r="W117" s="9">
        <f t="shared" si="69"/>
        <v>0</v>
      </c>
      <c r="X117" s="9" t="str">
        <f t="shared" si="50"/>
        <v/>
      </c>
      <c r="Y117" s="9" t="str">
        <f t="shared" si="53"/>
        <v/>
      </c>
      <c r="Z117" s="10" t="str">
        <f t="shared" si="54"/>
        <v/>
      </c>
      <c r="AA117" s="9">
        <f t="shared" si="70"/>
        <v>0</v>
      </c>
      <c r="AB117" s="11" t="e">
        <f>COUNTIF(H$2:H117,"&gt;0")/(COUNTIF(H$2:H117,"&lt;0")+COUNTIF(H$2:H117,"&gt;0"))</f>
        <v>#DIV/0!</v>
      </c>
      <c r="AC117" s="11" t="e">
        <f t="shared" si="71"/>
        <v>#DIV/0!</v>
      </c>
      <c r="AD117" s="8" t="e">
        <f t="shared" si="72"/>
        <v>#DIV/0!</v>
      </c>
      <c r="AE117" s="11" t="e">
        <f t="shared" si="58"/>
        <v>#DIV/0!</v>
      </c>
      <c r="AF117" s="11" t="e">
        <f t="shared" si="59"/>
        <v>#DIV/0!</v>
      </c>
      <c r="AG117" s="12" t="str">
        <f>IF(ISERROR(SUMIF($G$1:$G117,"&gt;0")/-SUMIF($G$1:$G117,"&lt;0"))=FALSE,SUMIF($G$1:$G117,"&gt;0")/-SUMIF($G$1:$G117,"&lt;0"),"")</f>
        <v/>
      </c>
      <c r="AH117" s="12"/>
      <c r="AI117" s="21" t="str">
        <f t="shared" si="55"/>
        <v/>
      </c>
      <c r="AJ117" s="21" t="str">
        <f t="shared" si="56"/>
        <v/>
      </c>
      <c r="AK117" s="21" t="e">
        <f t="shared" si="57"/>
        <v>#DIV/0!</v>
      </c>
      <c r="AL117" s="6"/>
      <c r="AM117" s="6"/>
      <c r="AN117" s="6"/>
      <c r="AO117" s="6"/>
    </row>
    <row r="118" spans="1:41" ht="18.75" customHeight="1" thickBot="1">
      <c r="A118" t="str">
        <f t="shared" si="51"/>
        <v/>
      </c>
      <c r="B118" s="73"/>
      <c r="C118" s="73"/>
      <c r="D118" s="73"/>
      <c r="E118" s="73"/>
      <c r="F118" s="73"/>
      <c r="G118" s="73"/>
      <c r="H118" s="73"/>
      <c r="I118" s="74"/>
      <c r="J118" s="74"/>
      <c r="K118" s="73"/>
      <c r="L118" s="6" t="str">
        <f t="shared" si="60"/>
        <v>Saturday</v>
      </c>
      <c r="M118" s="6" t="str">
        <f t="shared" si="61"/>
        <v>Saturday</v>
      </c>
      <c r="N118" s="6">
        <f t="shared" si="62"/>
        <v>1900</v>
      </c>
      <c r="O118" s="6">
        <f t="shared" si="63"/>
        <v>1</v>
      </c>
      <c r="P118" s="6">
        <f t="shared" si="64"/>
        <v>0</v>
      </c>
      <c r="Q118" s="6">
        <f t="shared" si="65"/>
        <v>0</v>
      </c>
      <c r="R118" s="6">
        <f t="shared" si="66"/>
        <v>0</v>
      </c>
      <c r="S118" s="6" t="str">
        <f t="shared" si="67"/>
        <v>1900/1/0</v>
      </c>
      <c r="T118" s="7">
        <f t="shared" si="49"/>
        <v>0</v>
      </c>
      <c r="U118" s="8">
        <f t="shared" si="68"/>
        <v>10000</v>
      </c>
      <c r="V118" s="7">
        <f t="shared" si="52"/>
        <v>0</v>
      </c>
      <c r="W118" s="9">
        <f t="shared" si="69"/>
        <v>0</v>
      </c>
      <c r="X118" s="9" t="str">
        <f t="shared" si="50"/>
        <v/>
      </c>
      <c r="Y118" s="9" t="str">
        <f t="shared" si="53"/>
        <v/>
      </c>
      <c r="Z118" s="10" t="str">
        <f t="shared" si="54"/>
        <v/>
      </c>
      <c r="AA118" s="9">
        <f t="shared" si="70"/>
        <v>0</v>
      </c>
      <c r="AB118" s="11" t="e">
        <f>COUNTIF(H$2:H118,"&gt;0")/(COUNTIF(H$2:H118,"&lt;0")+COUNTIF(H$2:H118,"&gt;0"))</f>
        <v>#DIV/0!</v>
      </c>
      <c r="AC118" s="11" t="e">
        <f t="shared" si="71"/>
        <v>#DIV/0!</v>
      </c>
      <c r="AD118" s="8" t="e">
        <f t="shared" si="72"/>
        <v>#DIV/0!</v>
      </c>
      <c r="AE118" s="11" t="e">
        <f t="shared" si="58"/>
        <v>#DIV/0!</v>
      </c>
      <c r="AF118" s="11" t="e">
        <f t="shared" si="59"/>
        <v>#DIV/0!</v>
      </c>
      <c r="AG118" s="12" t="str">
        <f>IF(ISERROR(SUMIF($G$1:$G118,"&gt;0")/-SUMIF($G$1:$G118,"&lt;0"))=FALSE,SUMIF($G$1:$G118,"&gt;0")/-SUMIF($G$1:$G118,"&lt;0"),"")</f>
        <v/>
      </c>
      <c r="AH118" s="12"/>
      <c r="AI118" s="21" t="str">
        <f t="shared" si="55"/>
        <v/>
      </c>
      <c r="AJ118" s="21" t="str">
        <f t="shared" si="56"/>
        <v/>
      </c>
      <c r="AK118" s="21" t="e">
        <f t="shared" si="57"/>
        <v>#DIV/0!</v>
      </c>
      <c r="AL118" s="6"/>
      <c r="AM118" s="6"/>
      <c r="AN118" s="6"/>
      <c r="AO118" s="6"/>
    </row>
    <row r="119" spans="1:41" ht="18.75" customHeight="1" thickBot="1">
      <c r="A119" t="str">
        <f t="shared" si="51"/>
        <v/>
      </c>
      <c r="B119" s="73"/>
      <c r="C119" s="73"/>
      <c r="D119" s="73"/>
      <c r="E119" s="73"/>
      <c r="F119" s="73"/>
      <c r="G119" s="73"/>
      <c r="H119" s="73"/>
      <c r="I119" s="74"/>
      <c r="J119" s="74"/>
      <c r="K119" s="73"/>
      <c r="L119" s="6" t="str">
        <f t="shared" si="60"/>
        <v>Saturday</v>
      </c>
      <c r="M119" s="6" t="str">
        <f t="shared" si="61"/>
        <v>Saturday</v>
      </c>
      <c r="N119" s="6">
        <f t="shared" si="62"/>
        <v>1900</v>
      </c>
      <c r="O119" s="6">
        <f t="shared" si="63"/>
        <v>1</v>
      </c>
      <c r="P119" s="6">
        <f t="shared" si="64"/>
        <v>0</v>
      </c>
      <c r="Q119" s="6">
        <f t="shared" si="65"/>
        <v>0</v>
      </c>
      <c r="R119" s="6">
        <f t="shared" si="66"/>
        <v>0</v>
      </c>
      <c r="S119" s="6" t="str">
        <f t="shared" si="67"/>
        <v>1900/1/0</v>
      </c>
      <c r="T119" s="7">
        <f t="shared" si="49"/>
        <v>0</v>
      </c>
      <c r="U119" s="8">
        <f t="shared" si="68"/>
        <v>10000</v>
      </c>
      <c r="V119" s="7">
        <f t="shared" si="52"/>
        <v>0</v>
      </c>
      <c r="W119" s="9">
        <f t="shared" si="69"/>
        <v>0</v>
      </c>
      <c r="X119" s="9" t="str">
        <f t="shared" si="50"/>
        <v/>
      </c>
      <c r="Y119" s="9" t="str">
        <f t="shared" si="53"/>
        <v/>
      </c>
      <c r="Z119" s="10" t="str">
        <f t="shared" si="54"/>
        <v/>
      </c>
      <c r="AA119" s="9">
        <f t="shared" si="70"/>
        <v>0</v>
      </c>
      <c r="AB119" s="11" t="e">
        <f>COUNTIF(H$2:H119,"&gt;0")/(COUNTIF(H$2:H119,"&lt;0")+COUNTIF(H$2:H119,"&gt;0"))</f>
        <v>#DIV/0!</v>
      </c>
      <c r="AC119" s="11" t="e">
        <f t="shared" si="71"/>
        <v>#DIV/0!</v>
      </c>
      <c r="AD119" s="8" t="e">
        <f t="shared" si="72"/>
        <v>#DIV/0!</v>
      </c>
      <c r="AE119" s="11" t="e">
        <f t="shared" si="58"/>
        <v>#DIV/0!</v>
      </c>
      <c r="AF119" s="11" t="e">
        <f t="shared" si="59"/>
        <v>#DIV/0!</v>
      </c>
      <c r="AG119" s="12" t="str">
        <f>IF(ISERROR(SUMIF($G$1:$G119,"&gt;0")/-SUMIF($G$1:$G119,"&lt;0"))=FALSE,SUMIF($G$1:$G119,"&gt;0")/-SUMIF($G$1:$G119,"&lt;0"),"")</f>
        <v/>
      </c>
      <c r="AH119" s="12"/>
      <c r="AI119" s="21" t="str">
        <f t="shared" si="55"/>
        <v/>
      </c>
      <c r="AJ119" s="21" t="str">
        <f t="shared" si="56"/>
        <v/>
      </c>
      <c r="AK119" s="21" t="e">
        <f t="shared" si="57"/>
        <v>#DIV/0!</v>
      </c>
      <c r="AL119" s="6"/>
      <c r="AM119" s="6"/>
      <c r="AN119" s="6"/>
      <c r="AO119" s="6"/>
    </row>
    <row r="120" spans="1:41" ht="18.75" customHeight="1" thickBot="1">
      <c r="A120" t="str">
        <f t="shared" si="51"/>
        <v/>
      </c>
      <c r="B120" s="73"/>
      <c r="C120" s="73"/>
      <c r="D120" s="73"/>
      <c r="E120" s="73"/>
      <c r="F120" s="73"/>
      <c r="G120" s="73"/>
      <c r="H120" s="73"/>
      <c r="I120" s="74"/>
      <c r="J120" s="74"/>
      <c r="K120" s="73"/>
      <c r="L120" s="6" t="str">
        <f t="shared" si="60"/>
        <v>Saturday</v>
      </c>
      <c r="M120" s="6" t="str">
        <f t="shared" si="61"/>
        <v>Saturday</v>
      </c>
      <c r="N120" s="6">
        <f t="shared" si="62"/>
        <v>1900</v>
      </c>
      <c r="O120" s="6">
        <f t="shared" si="63"/>
        <v>1</v>
      </c>
      <c r="P120" s="6">
        <f t="shared" si="64"/>
        <v>0</v>
      </c>
      <c r="Q120" s="6">
        <f t="shared" si="65"/>
        <v>0</v>
      </c>
      <c r="R120" s="6">
        <f t="shared" si="66"/>
        <v>0</v>
      </c>
      <c r="S120" s="6" t="str">
        <f t="shared" si="67"/>
        <v>1900/1/0</v>
      </c>
      <c r="T120" s="7">
        <f t="shared" si="49"/>
        <v>0</v>
      </c>
      <c r="U120" s="8">
        <f t="shared" si="68"/>
        <v>10000</v>
      </c>
      <c r="V120" s="7">
        <f t="shared" si="52"/>
        <v>0</v>
      </c>
      <c r="W120" s="9">
        <f t="shared" si="69"/>
        <v>0</v>
      </c>
      <c r="X120" s="9" t="str">
        <f t="shared" si="50"/>
        <v/>
      </c>
      <c r="Y120" s="9" t="str">
        <f t="shared" si="53"/>
        <v/>
      </c>
      <c r="Z120" s="10" t="str">
        <f t="shared" si="54"/>
        <v/>
      </c>
      <c r="AA120" s="9">
        <f t="shared" si="70"/>
        <v>0</v>
      </c>
      <c r="AB120" s="11" t="e">
        <f>COUNTIF(H$2:H120,"&gt;0")/(COUNTIF(H$2:H120,"&lt;0")+COUNTIF(H$2:H120,"&gt;0"))</f>
        <v>#DIV/0!</v>
      </c>
      <c r="AC120" s="11" t="e">
        <f t="shared" si="71"/>
        <v>#DIV/0!</v>
      </c>
      <c r="AD120" s="8" t="e">
        <f t="shared" si="72"/>
        <v>#DIV/0!</v>
      </c>
      <c r="AE120" s="11" t="e">
        <f t="shared" si="58"/>
        <v>#DIV/0!</v>
      </c>
      <c r="AF120" s="11" t="e">
        <f t="shared" si="59"/>
        <v>#DIV/0!</v>
      </c>
      <c r="AG120" s="12" t="str">
        <f>IF(ISERROR(SUMIF($G$1:$G120,"&gt;0")/-SUMIF($G$1:$G120,"&lt;0"))=FALSE,SUMIF($G$1:$G120,"&gt;0")/-SUMIF($G$1:$G120,"&lt;0"),"")</f>
        <v/>
      </c>
      <c r="AH120" s="12"/>
      <c r="AI120" s="21" t="str">
        <f t="shared" si="55"/>
        <v/>
      </c>
      <c r="AJ120" s="21" t="str">
        <f t="shared" si="56"/>
        <v/>
      </c>
      <c r="AK120" s="21" t="e">
        <f t="shared" si="57"/>
        <v>#DIV/0!</v>
      </c>
      <c r="AL120" s="6"/>
      <c r="AM120" s="6"/>
      <c r="AN120" s="6"/>
      <c r="AO120" s="6"/>
    </row>
    <row r="121" spans="1:41" ht="18.75" customHeight="1" thickBot="1">
      <c r="A121" t="str">
        <f t="shared" si="51"/>
        <v/>
      </c>
      <c r="B121" s="73"/>
      <c r="C121" s="73"/>
      <c r="D121" s="73"/>
      <c r="E121" s="73"/>
      <c r="F121" s="73"/>
      <c r="G121" s="73"/>
      <c r="H121" s="73"/>
      <c r="I121" s="74"/>
      <c r="J121" s="74"/>
      <c r="K121" s="73"/>
      <c r="L121" s="6" t="str">
        <f t="shared" si="60"/>
        <v>Saturday</v>
      </c>
      <c r="M121" s="6" t="str">
        <f t="shared" si="61"/>
        <v>Saturday</v>
      </c>
      <c r="N121" s="6">
        <f t="shared" si="62"/>
        <v>1900</v>
      </c>
      <c r="O121" s="6">
        <f t="shared" si="63"/>
        <v>1</v>
      </c>
      <c r="P121" s="6">
        <f t="shared" si="64"/>
        <v>0</v>
      </c>
      <c r="Q121" s="6">
        <f t="shared" si="65"/>
        <v>0</v>
      </c>
      <c r="R121" s="6">
        <f t="shared" si="66"/>
        <v>0</v>
      </c>
      <c r="S121" s="6" t="str">
        <f t="shared" si="67"/>
        <v>1900/1/0</v>
      </c>
      <c r="T121" s="7">
        <f t="shared" si="49"/>
        <v>0</v>
      </c>
      <c r="U121" s="8">
        <f t="shared" si="68"/>
        <v>10000</v>
      </c>
      <c r="V121" s="7">
        <f t="shared" si="52"/>
        <v>0</v>
      </c>
      <c r="W121" s="9">
        <f t="shared" si="69"/>
        <v>0</v>
      </c>
      <c r="X121" s="9" t="str">
        <f t="shared" si="50"/>
        <v/>
      </c>
      <c r="Y121" s="9" t="str">
        <f t="shared" si="53"/>
        <v/>
      </c>
      <c r="Z121" s="10" t="str">
        <f t="shared" si="54"/>
        <v/>
      </c>
      <c r="AA121" s="9">
        <f t="shared" si="70"/>
        <v>0</v>
      </c>
      <c r="AB121" s="11" t="e">
        <f>COUNTIF(H$2:H121,"&gt;0")/(COUNTIF(H$2:H121,"&lt;0")+COUNTIF(H$2:H121,"&gt;0"))</f>
        <v>#DIV/0!</v>
      </c>
      <c r="AC121" s="11" t="e">
        <f t="shared" si="71"/>
        <v>#DIV/0!</v>
      </c>
      <c r="AD121" s="8" t="e">
        <f t="shared" si="72"/>
        <v>#DIV/0!</v>
      </c>
      <c r="AE121" s="11" t="e">
        <f t="shared" si="58"/>
        <v>#DIV/0!</v>
      </c>
      <c r="AF121" s="11" t="e">
        <f t="shared" si="59"/>
        <v>#DIV/0!</v>
      </c>
      <c r="AG121" s="12" t="str">
        <f>IF(ISERROR(SUMIF($G$1:$G121,"&gt;0")/-SUMIF($G$1:$G121,"&lt;0"))=FALSE,SUMIF($G$1:$G121,"&gt;0")/-SUMIF($G$1:$G121,"&lt;0"),"")</f>
        <v/>
      </c>
      <c r="AH121" s="12"/>
      <c r="AI121" s="21" t="str">
        <f t="shared" si="55"/>
        <v/>
      </c>
      <c r="AJ121" s="21" t="str">
        <f t="shared" si="56"/>
        <v/>
      </c>
      <c r="AK121" s="21" t="e">
        <f t="shared" si="57"/>
        <v>#DIV/0!</v>
      </c>
      <c r="AL121" s="6"/>
      <c r="AM121" s="6"/>
      <c r="AN121" s="6"/>
      <c r="AO121" s="6"/>
    </row>
    <row r="122" spans="1:41" ht="18.75" customHeight="1" thickBot="1">
      <c r="A122" t="str">
        <f t="shared" si="51"/>
        <v/>
      </c>
      <c r="B122" s="73"/>
      <c r="C122" s="73"/>
      <c r="D122" s="73"/>
      <c r="E122" s="73"/>
      <c r="F122" s="73"/>
      <c r="G122" s="73"/>
      <c r="H122" s="73"/>
      <c r="I122" s="74"/>
      <c r="J122" s="74"/>
      <c r="K122" s="73"/>
      <c r="L122" s="6" t="str">
        <f t="shared" si="60"/>
        <v>Saturday</v>
      </c>
      <c r="M122" s="6" t="str">
        <f t="shared" si="61"/>
        <v>Saturday</v>
      </c>
      <c r="N122" s="6">
        <f t="shared" si="62"/>
        <v>1900</v>
      </c>
      <c r="O122" s="6">
        <f t="shared" si="63"/>
        <v>1</v>
      </c>
      <c r="P122" s="6">
        <f t="shared" si="64"/>
        <v>0</v>
      </c>
      <c r="Q122" s="6">
        <f t="shared" si="65"/>
        <v>0</v>
      </c>
      <c r="R122" s="6">
        <f t="shared" si="66"/>
        <v>0</v>
      </c>
      <c r="S122" s="6" t="str">
        <f t="shared" si="67"/>
        <v>1900/1/0</v>
      </c>
      <c r="T122" s="7">
        <f t="shared" si="49"/>
        <v>0</v>
      </c>
      <c r="U122" s="8">
        <f t="shared" si="68"/>
        <v>10000</v>
      </c>
      <c r="V122" s="7">
        <f t="shared" si="52"/>
        <v>0</v>
      </c>
      <c r="W122" s="9">
        <f t="shared" si="69"/>
        <v>0</v>
      </c>
      <c r="X122" s="9" t="str">
        <f t="shared" si="50"/>
        <v/>
      </c>
      <c r="Y122" s="9" t="str">
        <f t="shared" si="53"/>
        <v/>
      </c>
      <c r="Z122" s="10" t="str">
        <f t="shared" si="54"/>
        <v/>
      </c>
      <c r="AA122" s="9">
        <f t="shared" si="70"/>
        <v>0</v>
      </c>
      <c r="AB122" s="11" t="e">
        <f>COUNTIF(H$2:H122,"&gt;0")/(COUNTIF(H$2:H122,"&lt;0")+COUNTIF(H$2:H122,"&gt;0"))</f>
        <v>#DIV/0!</v>
      </c>
      <c r="AC122" s="11" t="e">
        <f t="shared" si="71"/>
        <v>#DIV/0!</v>
      </c>
      <c r="AD122" s="8" t="e">
        <f t="shared" si="72"/>
        <v>#DIV/0!</v>
      </c>
      <c r="AE122" s="11" t="e">
        <f t="shared" si="58"/>
        <v>#DIV/0!</v>
      </c>
      <c r="AF122" s="11" t="e">
        <f t="shared" si="59"/>
        <v>#DIV/0!</v>
      </c>
      <c r="AG122" s="12" t="str">
        <f>IF(ISERROR(SUMIF($G$1:$G122,"&gt;0")/-SUMIF($G$1:$G122,"&lt;0"))=FALSE,SUMIF($G$1:$G122,"&gt;0")/-SUMIF($G$1:$G122,"&lt;0"),"")</f>
        <v/>
      </c>
      <c r="AH122" s="12"/>
      <c r="AI122" s="21" t="str">
        <f t="shared" si="55"/>
        <v/>
      </c>
      <c r="AJ122" s="21" t="str">
        <f t="shared" si="56"/>
        <v/>
      </c>
      <c r="AK122" s="21" t="e">
        <f t="shared" si="57"/>
        <v>#DIV/0!</v>
      </c>
      <c r="AL122" s="6"/>
      <c r="AM122" s="6"/>
      <c r="AN122" s="6"/>
      <c r="AO122" s="6"/>
    </row>
    <row r="123" spans="1:41" ht="18.75" customHeight="1" thickBot="1">
      <c r="A123" t="str">
        <f t="shared" si="51"/>
        <v/>
      </c>
      <c r="B123" s="73"/>
      <c r="C123" s="73"/>
      <c r="D123" s="73"/>
      <c r="E123" s="73"/>
      <c r="F123" s="73"/>
      <c r="G123" s="73"/>
      <c r="H123" s="73"/>
      <c r="I123" s="74"/>
      <c r="J123" s="74"/>
      <c r="K123" s="73"/>
      <c r="L123" s="6" t="str">
        <f t="shared" si="60"/>
        <v>Saturday</v>
      </c>
      <c r="M123" s="6" t="str">
        <f t="shared" si="61"/>
        <v>Saturday</v>
      </c>
      <c r="N123" s="6">
        <f t="shared" si="62"/>
        <v>1900</v>
      </c>
      <c r="O123" s="6">
        <f t="shared" si="63"/>
        <v>1</v>
      </c>
      <c r="P123" s="6">
        <f t="shared" si="64"/>
        <v>0</v>
      </c>
      <c r="Q123" s="6">
        <f t="shared" si="65"/>
        <v>0</v>
      </c>
      <c r="R123" s="6">
        <f t="shared" si="66"/>
        <v>0</v>
      </c>
      <c r="S123" s="6" t="str">
        <f t="shared" si="67"/>
        <v>1900/1/0</v>
      </c>
      <c r="T123" s="7">
        <f t="shared" si="49"/>
        <v>0</v>
      </c>
      <c r="U123" s="8">
        <f t="shared" si="68"/>
        <v>10000</v>
      </c>
      <c r="V123" s="7">
        <f t="shared" si="52"/>
        <v>0</v>
      </c>
      <c r="W123" s="9">
        <f t="shared" si="69"/>
        <v>0</v>
      </c>
      <c r="X123" s="9" t="str">
        <f t="shared" si="50"/>
        <v/>
      </c>
      <c r="Y123" s="9" t="str">
        <f t="shared" si="53"/>
        <v/>
      </c>
      <c r="Z123" s="10" t="str">
        <f t="shared" si="54"/>
        <v/>
      </c>
      <c r="AA123" s="9">
        <f t="shared" si="70"/>
        <v>0</v>
      </c>
      <c r="AB123" s="11" t="e">
        <f>COUNTIF(H$2:H123,"&gt;0")/(COUNTIF(H$2:H123,"&lt;0")+COUNTIF(H$2:H123,"&gt;0"))</f>
        <v>#DIV/0!</v>
      </c>
      <c r="AC123" s="11" t="e">
        <f t="shared" si="71"/>
        <v>#DIV/0!</v>
      </c>
      <c r="AD123" s="8" t="e">
        <f t="shared" si="72"/>
        <v>#DIV/0!</v>
      </c>
      <c r="AE123" s="11" t="e">
        <f t="shared" si="58"/>
        <v>#DIV/0!</v>
      </c>
      <c r="AF123" s="11" t="e">
        <f t="shared" si="59"/>
        <v>#DIV/0!</v>
      </c>
      <c r="AG123" s="12" t="str">
        <f>IF(ISERROR(SUMIF($G$1:$G123,"&gt;0")/-SUMIF($G$1:$G123,"&lt;0"))=FALSE,SUMIF($G$1:$G123,"&gt;0")/-SUMIF($G$1:$G123,"&lt;0"),"")</f>
        <v/>
      </c>
      <c r="AH123" s="12"/>
      <c r="AI123" s="21" t="str">
        <f t="shared" si="55"/>
        <v/>
      </c>
      <c r="AJ123" s="21" t="str">
        <f t="shared" si="56"/>
        <v/>
      </c>
      <c r="AK123" s="21" t="e">
        <f t="shared" si="57"/>
        <v>#DIV/0!</v>
      </c>
      <c r="AL123" s="6"/>
      <c r="AM123" s="6"/>
      <c r="AN123" s="6"/>
      <c r="AO123" s="6"/>
    </row>
    <row r="124" spans="1:41" ht="18.75" customHeight="1" thickBot="1">
      <c r="A124" t="str">
        <f t="shared" si="51"/>
        <v/>
      </c>
      <c r="B124" s="73"/>
      <c r="C124" s="73"/>
      <c r="D124" s="73"/>
      <c r="E124" s="73"/>
      <c r="F124" s="73"/>
      <c r="G124" s="73"/>
      <c r="H124" s="73"/>
      <c r="I124" s="74"/>
      <c r="J124" s="74"/>
      <c r="K124" s="73"/>
      <c r="L124" s="6" t="str">
        <f t="shared" si="60"/>
        <v>Saturday</v>
      </c>
      <c r="M124" s="6" t="str">
        <f t="shared" si="61"/>
        <v>Saturday</v>
      </c>
      <c r="N124" s="6">
        <f t="shared" si="62"/>
        <v>1900</v>
      </c>
      <c r="O124" s="6">
        <f t="shared" si="63"/>
        <v>1</v>
      </c>
      <c r="P124" s="6">
        <f t="shared" si="64"/>
        <v>0</v>
      </c>
      <c r="Q124" s="6">
        <f t="shared" si="65"/>
        <v>0</v>
      </c>
      <c r="R124" s="6">
        <f t="shared" si="66"/>
        <v>0</v>
      </c>
      <c r="S124" s="6" t="str">
        <f t="shared" si="67"/>
        <v>1900/1/0</v>
      </c>
      <c r="T124" s="7">
        <f t="shared" si="49"/>
        <v>0</v>
      </c>
      <c r="U124" s="8">
        <f t="shared" si="68"/>
        <v>10000</v>
      </c>
      <c r="V124" s="7">
        <f t="shared" si="52"/>
        <v>0</v>
      </c>
      <c r="W124" s="9">
        <f t="shared" si="69"/>
        <v>0</v>
      </c>
      <c r="X124" s="9" t="str">
        <f t="shared" si="50"/>
        <v/>
      </c>
      <c r="Y124" s="9" t="str">
        <f t="shared" si="53"/>
        <v/>
      </c>
      <c r="Z124" s="10" t="str">
        <f t="shared" si="54"/>
        <v/>
      </c>
      <c r="AA124" s="9">
        <f t="shared" si="70"/>
        <v>0</v>
      </c>
      <c r="AB124" s="11" t="e">
        <f>COUNTIF(H$2:H124,"&gt;0")/(COUNTIF(H$2:H124,"&lt;0")+COUNTIF(H$2:H124,"&gt;0"))</f>
        <v>#DIV/0!</v>
      </c>
      <c r="AC124" s="11" t="e">
        <f t="shared" si="71"/>
        <v>#DIV/0!</v>
      </c>
      <c r="AD124" s="8" t="e">
        <f t="shared" si="72"/>
        <v>#DIV/0!</v>
      </c>
      <c r="AE124" s="11" t="e">
        <f t="shared" si="58"/>
        <v>#DIV/0!</v>
      </c>
      <c r="AF124" s="11" t="e">
        <f t="shared" si="59"/>
        <v>#DIV/0!</v>
      </c>
      <c r="AG124" s="12" t="str">
        <f>IF(ISERROR(SUMIF($G$1:$G124,"&gt;0")/-SUMIF($G$1:$G124,"&lt;0"))=FALSE,SUMIF($G$1:$G124,"&gt;0")/-SUMIF($G$1:$G124,"&lt;0"),"")</f>
        <v/>
      </c>
      <c r="AH124" s="12"/>
      <c r="AI124" s="21" t="str">
        <f t="shared" si="55"/>
        <v/>
      </c>
      <c r="AJ124" s="21" t="str">
        <f t="shared" si="56"/>
        <v/>
      </c>
      <c r="AK124" s="21" t="e">
        <f t="shared" si="57"/>
        <v>#DIV/0!</v>
      </c>
      <c r="AL124" s="6"/>
      <c r="AM124" s="6"/>
      <c r="AN124" s="6"/>
      <c r="AO124" s="6"/>
    </row>
    <row r="125" spans="1:41" ht="18.75" customHeight="1" thickBot="1">
      <c r="A125" t="str">
        <f t="shared" si="51"/>
        <v/>
      </c>
      <c r="B125" s="73"/>
      <c r="C125" s="73"/>
      <c r="D125" s="73"/>
      <c r="E125" s="73"/>
      <c r="F125" s="73"/>
      <c r="G125" s="73"/>
      <c r="H125" s="73"/>
      <c r="I125" s="74"/>
      <c r="J125" s="74"/>
      <c r="K125" s="73"/>
      <c r="L125" s="6" t="str">
        <f t="shared" si="60"/>
        <v>Saturday</v>
      </c>
      <c r="M125" s="6" t="str">
        <f t="shared" si="61"/>
        <v>Saturday</v>
      </c>
      <c r="N125" s="6">
        <f t="shared" si="62"/>
        <v>1900</v>
      </c>
      <c r="O125" s="6">
        <f t="shared" si="63"/>
        <v>1</v>
      </c>
      <c r="P125" s="6">
        <f t="shared" si="64"/>
        <v>0</v>
      </c>
      <c r="Q125" s="6">
        <f t="shared" si="65"/>
        <v>0</v>
      </c>
      <c r="R125" s="6">
        <f t="shared" si="66"/>
        <v>0</v>
      </c>
      <c r="S125" s="6" t="str">
        <f t="shared" si="67"/>
        <v>1900/1/0</v>
      </c>
      <c r="T125" s="7">
        <f t="shared" si="49"/>
        <v>0</v>
      </c>
      <c r="U125" s="8">
        <f t="shared" si="68"/>
        <v>10000</v>
      </c>
      <c r="V125" s="7">
        <f t="shared" si="52"/>
        <v>0</v>
      </c>
      <c r="W125" s="9">
        <f t="shared" si="69"/>
        <v>0</v>
      </c>
      <c r="X125" s="9" t="str">
        <f t="shared" si="50"/>
        <v/>
      </c>
      <c r="Y125" s="9" t="str">
        <f t="shared" si="53"/>
        <v/>
      </c>
      <c r="Z125" s="10" t="str">
        <f t="shared" si="54"/>
        <v/>
      </c>
      <c r="AA125" s="9">
        <f t="shared" si="70"/>
        <v>0</v>
      </c>
      <c r="AB125" s="11" t="e">
        <f>COUNTIF(H$2:H125,"&gt;0")/(COUNTIF(H$2:H125,"&lt;0")+COUNTIF(H$2:H125,"&gt;0"))</f>
        <v>#DIV/0!</v>
      </c>
      <c r="AC125" s="11" t="e">
        <f t="shared" si="71"/>
        <v>#DIV/0!</v>
      </c>
      <c r="AD125" s="8" t="e">
        <f t="shared" si="72"/>
        <v>#DIV/0!</v>
      </c>
      <c r="AE125" s="11" t="e">
        <f t="shared" si="58"/>
        <v>#DIV/0!</v>
      </c>
      <c r="AF125" s="11" t="e">
        <f t="shared" si="59"/>
        <v>#DIV/0!</v>
      </c>
      <c r="AG125" s="12" t="str">
        <f>IF(ISERROR(SUMIF($G$1:$G125,"&gt;0")/-SUMIF($G$1:$G125,"&lt;0"))=FALSE,SUMIF($G$1:$G125,"&gt;0")/-SUMIF($G$1:$G125,"&lt;0"),"")</f>
        <v/>
      </c>
      <c r="AH125" s="12"/>
      <c r="AI125" s="21" t="str">
        <f t="shared" si="55"/>
        <v/>
      </c>
      <c r="AJ125" s="21" t="str">
        <f t="shared" si="56"/>
        <v/>
      </c>
      <c r="AK125" s="21" t="e">
        <f t="shared" si="57"/>
        <v>#DIV/0!</v>
      </c>
      <c r="AL125" s="6"/>
      <c r="AM125" s="6"/>
      <c r="AN125" s="6"/>
      <c r="AO125" s="6"/>
    </row>
    <row r="126" spans="1:41" ht="18.75" customHeight="1" thickBot="1">
      <c r="A126" t="str">
        <f t="shared" si="51"/>
        <v/>
      </c>
      <c r="B126" s="73"/>
      <c r="C126" s="73"/>
      <c r="D126" s="73"/>
      <c r="E126" s="73"/>
      <c r="F126" s="73"/>
      <c r="G126" s="73"/>
      <c r="H126" s="73"/>
      <c r="I126" s="74"/>
      <c r="J126" s="74"/>
      <c r="K126" s="73"/>
      <c r="L126" s="6" t="str">
        <f t="shared" si="60"/>
        <v>Saturday</v>
      </c>
      <c r="M126" s="6" t="str">
        <f t="shared" si="61"/>
        <v>Saturday</v>
      </c>
      <c r="N126" s="6">
        <f t="shared" si="62"/>
        <v>1900</v>
      </c>
      <c r="O126" s="6">
        <f t="shared" si="63"/>
        <v>1</v>
      </c>
      <c r="P126" s="6">
        <f t="shared" si="64"/>
        <v>0</v>
      </c>
      <c r="Q126" s="6">
        <f t="shared" si="65"/>
        <v>0</v>
      </c>
      <c r="R126" s="6">
        <f t="shared" si="66"/>
        <v>0</v>
      </c>
      <c r="S126" s="6" t="str">
        <f t="shared" si="67"/>
        <v>1900/1/0</v>
      </c>
      <c r="T126" s="7">
        <f t="shared" si="49"/>
        <v>0</v>
      </c>
      <c r="U126" s="8">
        <f t="shared" si="68"/>
        <v>10000</v>
      </c>
      <c r="V126" s="7">
        <f t="shared" si="52"/>
        <v>0</v>
      </c>
      <c r="W126" s="9">
        <f t="shared" si="69"/>
        <v>0</v>
      </c>
      <c r="X126" s="9" t="str">
        <f t="shared" si="50"/>
        <v/>
      </c>
      <c r="Y126" s="9" t="str">
        <f t="shared" si="53"/>
        <v/>
      </c>
      <c r="Z126" s="10" t="str">
        <f t="shared" si="54"/>
        <v/>
      </c>
      <c r="AA126" s="9">
        <f t="shared" si="70"/>
        <v>0</v>
      </c>
      <c r="AB126" s="11" t="e">
        <f>COUNTIF(H$2:H126,"&gt;0")/(COUNTIF(H$2:H126,"&lt;0")+COUNTIF(H$2:H126,"&gt;0"))</f>
        <v>#DIV/0!</v>
      </c>
      <c r="AC126" s="11" t="e">
        <f t="shared" si="71"/>
        <v>#DIV/0!</v>
      </c>
      <c r="AD126" s="8" t="e">
        <f t="shared" si="72"/>
        <v>#DIV/0!</v>
      </c>
      <c r="AE126" s="11" t="e">
        <f t="shared" si="58"/>
        <v>#DIV/0!</v>
      </c>
      <c r="AF126" s="11" t="e">
        <f t="shared" si="59"/>
        <v>#DIV/0!</v>
      </c>
      <c r="AG126" s="12" t="str">
        <f>IF(ISERROR(SUMIF($G$1:$G126,"&gt;0")/-SUMIF($G$1:$G126,"&lt;0"))=FALSE,SUMIF($G$1:$G126,"&gt;0")/-SUMIF($G$1:$G126,"&lt;0"),"")</f>
        <v/>
      </c>
      <c r="AH126" s="12"/>
      <c r="AI126" s="21" t="str">
        <f t="shared" si="55"/>
        <v/>
      </c>
      <c r="AJ126" s="21" t="str">
        <f t="shared" si="56"/>
        <v/>
      </c>
      <c r="AK126" s="21" t="e">
        <f t="shared" si="57"/>
        <v>#DIV/0!</v>
      </c>
      <c r="AL126" s="6"/>
      <c r="AM126" s="6"/>
      <c r="AN126" s="6"/>
      <c r="AO126" s="6"/>
    </row>
    <row r="127" spans="1:41" ht="18.75" customHeight="1" thickBot="1">
      <c r="A127" t="str">
        <f t="shared" si="51"/>
        <v/>
      </c>
      <c r="B127" s="73"/>
      <c r="C127" s="73"/>
      <c r="D127" s="73"/>
      <c r="E127" s="73"/>
      <c r="F127" s="73"/>
      <c r="G127" s="73"/>
      <c r="H127" s="73"/>
      <c r="I127" s="74"/>
      <c r="J127" s="74"/>
      <c r="K127" s="73"/>
      <c r="L127" s="6" t="str">
        <f t="shared" si="60"/>
        <v>Saturday</v>
      </c>
      <c r="M127" s="6" t="str">
        <f t="shared" si="61"/>
        <v>Saturday</v>
      </c>
      <c r="N127" s="6">
        <f t="shared" si="62"/>
        <v>1900</v>
      </c>
      <c r="O127" s="6">
        <f t="shared" si="63"/>
        <v>1</v>
      </c>
      <c r="P127" s="6">
        <f t="shared" si="64"/>
        <v>0</v>
      </c>
      <c r="Q127" s="6">
        <f t="shared" si="65"/>
        <v>0</v>
      </c>
      <c r="R127" s="6">
        <f t="shared" si="66"/>
        <v>0</v>
      </c>
      <c r="S127" s="6" t="str">
        <f t="shared" si="67"/>
        <v>1900/1/0</v>
      </c>
      <c r="T127" s="7">
        <f t="shared" si="49"/>
        <v>0</v>
      </c>
      <c r="U127" s="8">
        <f t="shared" si="68"/>
        <v>10000</v>
      </c>
      <c r="V127" s="7">
        <f t="shared" si="52"/>
        <v>0</v>
      </c>
      <c r="W127" s="9">
        <f t="shared" si="69"/>
        <v>0</v>
      </c>
      <c r="X127" s="9" t="str">
        <f t="shared" si="50"/>
        <v/>
      </c>
      <c r="Y127" s="9" t="str">
        <f t="shared" si="53"/>
        <v/>
      </c>
      <c r="Z127" s="10" t="str">
        <f t="shared" si="54"/>
        <v/>
      </c>
      <c r="AA127" s="9">
        <f t="shared" si="70"/>
        <v>0</v>
      </c>
      <c r="AB127" s="11" t="e">
        <f>COUNTIF(H$2:H127,"&gt;0")/(COUNTIF(H$2:H127,"&lt;0")+COUNTIF(H$2:H127,"&gt;0"))</f>
        <v>#DIV/0!</v>
      </c>
      <c r="AC127" s="11" t="e">
        <f t="shared" si="71"/>
        <v>#DIV/0!</v>
      </c>
      <c r="AD127" s="8" t="e">
        <f t="shared" si="72"/>
        <v>#DIV/0!</v>
      </c>
      <c r="AE127" s="11" t="e">
        <f t="shared" si="58"/>
        <v>#DIV/0!</v>
      </c>
      <c r="AF127" s="11" t="e">
        <f t="shared" si="59"/>
        <v>#DIV/0!</v>
      </c>
      <c r="AG127" s="12" t="str">
        <f>IF(ISERROR(SUMIF($G$1:$G127,"&gt;0")/-SUMIF($G$1:$G127,"&lt;0"))=FALSE,SUMIF($G$1:$G127,"&gt;0")/-SUMIF($G$1:$G127,"&lt;0"),"")</f>
        <v/>
      </c>
      <c r="AH127" s="12"/>
      <c r="AI127" s="21" t="str">
        <f t="shared" si="55"/>
        <v/>
      </c>
      <c r="AJ127" s="21" t="str">
        <f t="shared" si="56"/>
        <v/>
      </c>
      <c r="AK127" s="21" t="e">
        <f t="shared" si="57"/>
        <v>#DIV/0!</v>
      </c>
      <c r="AL127" s="6"/>
      <c r="AM127" s="6"/>
      <c r="AN127" s="6"/>
      <c r="AO127" s="6"/>
    </row>
    <row r="128" spans="1:41" ht="18.75" customHeight="1" thickBot="1">
      <c r="A128" t="str">
        <f t="shared" si="51"/>
        <v/>
      </c>
      <c r="B128" s="73"/>
      <c r="C128" s="73"/>
      <c r="D128" s="73"/>
      <c r="E128" s="73"/>
      <c r="F128" s="73"/>
      <c r="G128" s="73"/>
      <c r="H128" s="73"/>
      <c r="I128" s="74"/>
      <c r="J128" s="74"/>
      <c r="K128" s="73"/>
      <c r="L128" s="6" t="str">
        <f t="shared" si="60"/>
        <v>Saturday</v>
      </c>
      <c r="M128" s="6" t="str">
        <f t="shared" si="61"/>
        <v>Saturday</v>
      </c>
      <c r="N128" s="6">
        <f t="shared" si="62"/>
        <v>1900</v>
      </c>
      <c r="O128" s="6">
        <f t="shared" si="63"/>
        <v>1</v>
      </c>
      <c r="P128" s="6">
        <f t="shared" si="64"/>
        <v>0</v>
      </c>
      <c r="Q128" s="6">
        <f t="shared" si="65"/>
        <v>0</v>
      </c>
      <c r="R128" s="6">
        <f t="shared" si="66"/>
        <v>0</v>
      </c>
      <c r="S128" s="6" t="str">
        <f t="shared" si="67"/>
        <v>1900/1/0</v>
      </c>
      <c r="T128" s="7">
        <f t="shared" si="49"/>
        <v>0</v>
      </c>
      <c r="U128" s="8">
        <f t="shared" si="68"/>
        <v>10000</v>
      </c>
      <c r="V128" s="7">
        <f t="shared" si="52"/>
        <v>0</v>
      </c>
      <c r="W128" s="9">
        <f t="shared" si="69"/>
        <v>0</v>
      </c>
      <c r="X128" s="9" t="str">
        <f t="shared" si="50"/>
        <v/>
      </c>
      <c r="Y128" s="9" t="str">
        <f t="shared" si="53"/>
        <v/>
      </c>
      <c r="Z128" s="10" t="str">
        <f t="shared" si="54"/>
        <v/>
      </c>
      <c r="AA128" s="9">
        <f t="shared" si="70"/>
        <v>0</v>
      </c>
      <c r="AB128" s="11" t="e">
        <f>COUNTIF(H$2:H128,"&gt;0")/(COUNTIF(H$2:H128,"&lt;0")+COUNTIF(H$2:H128,"&gt;0"))</f>
        <v>#DIV/0!</v>
      </c>
      <c r="AC128" s="11" t="e">
        <f t="shared" si="71"/>
        <v>#DIV/0!</v>
      </c>
      <c r="AD128" s="8" t="e">
        <f t="shared" si="72"/>
        <v>#DIV/0!</v>
      </c>
      <c r="AE128" s="11" t="e">
        <f t="shared" si="58"/>
        <v>#DIV/0!</v>
      </c>
      <c r="AF128" s="11" t="e">
        <f t="shared" si="59"/>
        <v>#DIV/0!</v>
      </c>
      <c r="AG128" s="12" t="str">
        <f>IF(ISERROR(SUMIF($G$1:$G128,"&gt;0")/-SUMIF($G$1:$G128,"&lt;0"))=FALSE,SUMIF($G$1:$G128,"&gt;0")/-SUMIF($G$1:$G128,"&lt;0"),"")</f>
        <v/>
      </c>
      <c r="AH128" s="12"/>
      <c r="AI128" s="21" t="str">
        <f t="shared" si="55"/>
        <v/>
      </c>
      <c r="AJ128" s="21" t="str">
        <f t="shared" si="56"/>
        <v/>
      </c>
      <c r="AK128" s="21" t="e">
        <f t="shared" si="57"/>
        <v>#DIV/0!</v>
      </c>
      <c r="AL128" s="6"/>
      <c r="AM128" s="6"/>
      <c r="AN128" s="6"/>
      <c r="AO128" s="6"/>
    </row>
    <row r="129" spans="1:41" ht="18.75" customHeight="1" thickBot="1">
      <c r="A129" t="str">
        <f t="shared" si="51"/>
        <v/>
      </c>
      <c r="B129" s="73"/>
      <c r="C129" s="73"/>
      <c r="D129" s="73"/>
      <c r="E129" s="73"/>
      <c r="F129" s="73"/>
      <c r="G129" s="73"/>
      <c r="H129" s="73"/>
      <c r="I129" s="74"/>
      <c r="J129" s="74"/>
      <c r="K129" s="73"/>
      <c r="L129" s="6" t="str">
        <f t="shared" si="60"/>
        <v>Saturday</v>
      </c>
      <c r="M129" s="6" t="str">
        <f t="shared" si="61"/>
        <v>Saturday</v>
      </c>
      <c r="N129" s="6">
        <f t="shared" si="62"/>
        <v>1900</v>
      </c>
      <c r="O129" s="6">
        <f t="shared" si="63"/>
        <v>1</v>
      </c>
      <c r="P129" s="6">
        <f t="shared" si="64"/>
        <v>0</v>
      </c>
      <c r="Q129" s="6">
        <f t="shared" si="65"/>
        <v>0</v>
      </c>
      <c r="R129" s="6">
        <f t="shared" si="66"/>
        <v>0</v>
      </c>
      <c r="S129" s="6" t="str">
        <f t="shared" si="67"/>
        <v>1900/1/0</v>
      </c>
      <c r="T129" s="7">
        <f t="shared" si="49"/>
        <v>0</v>
      </c>
      <c r="U129" s="8">
        <f t="shared" si="68"/>
        <v>10000</v>
      </c>
      <c r="V129" s="7">
        <f t="shared" si="52"/>
        <v>0</v>
      </c>
      <c r="W129" s="9">
        <f t="shared" si="69"/>
        <v>0</v>
      </c>
      <c r="X129" s="9" t="str">
        <f t="shared" si="50"/>
        <v/>
      </c>
      <c r="Y129" s="9" t="str">
        <f t="shared" si="53"/>
        <v/>
      </c>
      <c r="Z129" s="10" t="str">
        <f t="shared" si="54"/>
        <v/>
      </c>
      <c r="AA129" s="9">
        <f t="shared" si="70"/>
        <v>0</v>
      </c>
      <c r="AB129" s="11" t="e">
        <f>COUNTIF(H$2:H129,"&gt;0")/(COUNTIF(H$2:H129,"&lt;0")+COUNTIF(H$2:H129,"&gt;0"))</f>
        <v>#DIV/0!</v>
      </c>
      <c r="AC129" s="11" t="e">
        <f t="shared" si="71"/>
        <v>#DIV/0!</v>
      </c>
      <c r="AD129" s="8" t="e">
        <f t="shared" si="72"/>
        <v>#DIV/0!</v>
      </c>
      <c r="AE129" s="11" t="e">
        <f t="shared" si="58"/>
        <v>#DIV/0!</v>
      </c>
      <c r="AF129" s="11" t="e">
        <f t="shared" si="59"/>
        <v>#DIV/0!</v>
      </c>
      <c r="AG129" s="12" t="str">
        <f>IF(ISERROR(SUMIF($G$1:$G129,"&gt;0")/-SUMIF($G$1:$G129,"&lt;0"))=FALSE,SUMIF($G$1:$G129,"&gt;0")/-SUMIF($G$1:$G129,"&lt;0"),"")</f>
        <v/>
      </c>
      <c r="AH129" s="12"/>
      <c r="AI129" s="21" t="str">
        <f t="shared" si="55"/>
        <v/>
      </c>
      <c r="AJ129" s="21" t="str">
        <f t="shared" si="56"/>
        <v/>
      </c>
      <c r="AK129" s="21" t="e">
        <f t="shared" si="57"/>
        <v>#DIV/0!</v>
      </c>
      <c r="AL129" s="6"/>
      <c r="AM129" s="6"/>
      <c r="AN129" s="6"/>
      <c r="AO129" s="6"/>
    </row>
    <row r="130" spans="1:41" ht="18.75" customHeight="1" thickBot="1">
      <c r="A130" t="str">
        <f t="shared" si="51"/>
        <v/>
      </c>
      <c r="B130" s="73"/>
      <c r="C130" s="73"/>
      <c r="D130" s="73"/>
      <c r="E130" s="73"/>
      <c r="F130" s="73"/>
      <c r="G130" s="73"/>
      <c r="H130" s="73"/>
      <c r="I130" s="74"/>
      <c r="J130" s="74"/>
      <c r="K130" s="73"/>
      <c r="L130" s="6" t="str">
        <f t="shared" si="60"/>
        <v>Saturday</v>
      </c>
      <c r="M130" s="6" t="str">
        <f t="shared" si="61"/>
        <v>Saturday</v>
      </c>
      <c r="N130" s="6">
        <f t="shared" si="62"/>
        <v>1900</v>
      </c>
      <c r="O130" s="6">
        <f t="shared" si="63"/>
        <v>1</v>
      </c>
      <c r="P130" s="6">
        <f t="shared" si="64"/>
        <v>0</v>
      </c>
      <c r="Q130" s="6">
        <f t="shared" si="65"/>
        <v>0</v>
      </c>
      <c r="R130" s="6">
        <f t="shared" si="66"/>
        <v>0</v>
      </c>
      <c r="S130" s="6" t="str">
        <f t="shared" si="67"/>
        <v>1900/1/0</v>
      </c>
      <c r="T130" s="7">
        <f t="shared" ref="T130:T193" si="73">2*E130*C130*(IF(AT147&lt;level1,comm1,IF(AT147&lt;level2,comm2,IF(AT147&lt;level3,comm3,IF(AT147&lt;level4,comm4,IF(AT147&lt;level5,comm5,IF(AT147&lt;level6,comm6,IF(AT147&lt;level7,comm7,IF(AT147&lt;level8,comm8,IF(AT147&lt;level9,comm9,0))))))))))</f>
        <v>0</v>
      </c>
      <c r="U130" s="8">
        <f t="shared" si="68"/>
        <v>10000</v>
      </c>
      <c r="V130" s="7">
        <f t="shared" si="52"/>
        <v>0</v>
      </c>
      <c r="W130" s="9">
        <f t="shared" si="69"/>
        <v>0</v>
      </c>
      <c r="X130" s="9" t="str">
        <f t="shared" ref="X130:X193" si="74">IF(J130="","",ROUNDDOWN(($J130-$I130)*24,0))</f>
        <v/>
      </c>
      <c r="Y130" s="9" t="str">
        <f t="shared" si="53"/>
        <v/>
      </c>
      <c r="Z130" s="10" t="str">
        <f t="shared" si="54"/>
        <v/>
      </c>
      <c r="AA130" s="9">
        <f t="shared" si="70"/>
        <v>0</v>
      </c>
      <c r="AB130" s="11" t="e">
        <f>COUNTIF(H$2:H130,"&gt;0")/(COUNTIF(H$2:H130,"&lt;0")+COUNTIF(H$2:H130,"&gt;0"))</f>
        <v>#DIV/0!</v>
      </c>
      <c r="AC130" s="11" t="e">
        <f t="shared" si="71"/>
        <v>#DIV/0!</v>
      </c>
      <c r="AD130" s="8" t="e">
        <f t="shared" si="72"/>
        <v>#DIV/0!</v>
      </c>
      <c r="AE130" s="11" t="e">
        <f t="shared" si="58"/>
        <v>#DIV/0!</v>
      </c>
      <c r="AF130" s="11" t="e">
        <f t="shared" si="59"/>
        <v>#DIV/0!</v>
      </c>
      <c r="AG130" s="12" t="str">
        <f>IF(ISERROR(SUMIF($G$1:$G130,"&gt;0")/-SUMIF($G$1:$G130,"&lt;0"))=FALSE,SUMIF($G$1:$G130,"&gt;0")/-SUMIF($G$1:$G130,"&lt;0"),"")</f>
        <v/>
      </c>
      <c r="AH130" s="12"/>
      <c r="AI130" s="21" t="str">
        <f t="shared" si="55"/>
        <v/>
      </c>
      <c r="AJ130" s="21" t="str">
        <f t="shared" si="56"/>
        <v/>
      </c>
      <c r="AK130" s="21" t="e">
        <f t="shared" si="57"/>
        <v>#DIV/0!</v>
      </c>
      <c r="AL130" s="6"/>
      <c r="AM130" s="6"/>
      <c r="AN130" s="6"/>
      <c r="AO130" s="6"/>
    </row>
    <row r="131" spans="1:41" ht="18.75" customHeight="1" thickBot="1">
      <c r="A131" t="str">
        <f t="shared" ref="A131:A194" si="75">LEFT(B131,4)</f>
        <v/>
      </c>
      <c r="B131" s="73"/>
      <c r="C131" s="73"/>
      <c r="D131" s="73"/>
      <c r="E131" s="73"/>
      <c r="F131" s="73"/>
      <c r="G131" s="73"/>
      <c r="H131" s="73"/>
      <c r="I131" s="74"/>
      <c r="J131" s="74"/>
      <c r="K131" s="73"/>
      <c r="L131" s="6" t="str">
        <f t="shared" si="60"/>
        <v>Saturday</v>
      </c>
      <c r="M131" s="6" t="str">
        <f t="shared" si="61"/>
        <v>Saturday</v>
      </c>
      <c r="N131" s="6">
        <f t="shared" si="62"/>
        <v>1900</v>
      </c>
      <c r="O131" s="6">
        <f t="shared" si="63"/>
        <v>1</v>
      </c>
      <c r="P131" s="6">
        <f t="shared" si="64"/>
        <v>0</v>
      </c>
      <c r="Q131" s="6">
        <f t="shared" si="65"/>
        <v>0</v>
      </c>
      <c r="R131" s="6">
        <f t="shared" si="66"/>
        <v>0</v>
      </c>
      <c r="S131" s="6" t="str">
        <f t="shared" si="67"/>
        <v>1900/1/0</v>
      </c>
      <c r="T131" s="7">
        <f t="shared" si="73"/>
        <v>0</v>
      </c>
      <c r="U131" s="8">
        <f t="shared" si="68"/>
        <v>10000</v>
      </c>
      <c r="V131" s="7">
        <f t="shared" ref="V131:V194" si="76">IF(ROW()=2,IF(SIGN($G130)&lt;&gt;SIGN($G131),$G131,$G130+$G131),IF(SIGN($G130)&lt;&gt;SIGN($G131),$G131,$G131+$V130))</f>
        <v>0</v>
      </c>
      <c r="W131" s="9">
        <f t="shared" si="69"/>
        <v>0</v>
      </c>
      <c r="X131" s="9" t="str">
        <f t="shared" si="74"/>
        <v/>
      </c>
      <c r="Y131" s="9" t="str">
        <f t="shared" ref="Y131:Y194" si="77">IF(J131="","",IF($H131&gt;0,ROUNDDOWN(($J131-$I131)*24,0),""))</f>
        <v/>
      </c>
      <c r="Z131" s="10" t="str">
        <f t="shared" ref="Z131:Z194" si="78">IF(J131="","",IF($H131&lt;0,($J131-$I131)*24,""))</f>
        <v/>
      </c>
      <c r="AA131" s="9">
        <f t="shared" si="70"/>
        <v>0</v>
      </c>
      <c r="AB131" s="11" t="e">
        <f>COUNTIF(H$2:H131,"&gt;0")/(COUNTIF(H$2:H131,"&lt;0")+COUNTIF(H$2:H131,"&gt;0"))</f>
        <v>#DIV/0!</v>
      </c>
      <c r="AC131" s="11" t="e">
        <f t="shared" si="71"/>
        <v>#DIV/0!</v>
      </c>
      <c r="AD131" s="8" t="e">
        <f t="shared" si="72"/>
        <v>#DIV/0!</v>
      </c>
      <c r="AE131" s="11" t="e">
        <f t="shared" si="58"/>
        <v>#DIV/0!</v>
      </c>
      <c r="AF131" s="11" t="e">
        <f t="shared" si="59"/>
        <v>#DIV/0!</v>
      </c>
      <c r="AG131" s="12" t="str">
        <f>IF(ISERROR(SUMIF($G$1:$G131,"&gt;0")/-SUMIF($G$1:$G131,"&lt;0"))=FALSE,SUMIF($G$1:$G131,"&gt;0")/-SUMIF($G$1:$G131,"&lt;0"),"")</f>
        <v/>
      </c>
      <c r="AH131" s="12"/>
      <c r="AI131" s="21" t="str">
        <f t="shared" ref="AI131:AI194" si="79">IF(SIGN($G131)=1,1,"")</f>
        <v/>
      </c>
      <c r="AJ131" s="21" t="str">
        <f t="shared" ref="AJ131:AJ194" si="80">IF(SIGN($G131)=-1,1,"")</f>
        <v/>
      </c>
      <c r="AK131" s="21" t="e">
        <f t="shared" ref="AK131:AK194" si="81">G131/H131</f>
        <v>#DIV/0!</v>
      </c>
      <c r="AL131" s="6"/>
      <c r="AM131" s="6"/>
      <c r="AN131" s="6"/>
      <c r="AO131" s="6"/>
    </row>
    <row r="132" spans="1:41" ht="18.75" customHeight="1" thickBot="1">
      <c r="A132" t="str">
        <f t="shared" si="75"/>
        <v/>
      </c>
      <c r="B132" s="73"/>
      <c r="C132" s="73"/>
      <c r="D132" s="73"/>
      <c r="E132" s="73"/>
      <c r="F132" s="73"/>
      <c r="G132" s="73"/>
      <c r="H132" s="73"/>
      <c r="I132" s="74"/>
      <c r="J132" s="74"/>
      <c r="K132" s="73"/>
      <c r="L132" s="6" t="str">
        <f t="shared" si="60"/>
        <v>Saturday</v>
      </c>
      <c r="M132" s="6" t="str">
        <f t="shared" si="61"/>
        <v>Saturday</v>
      </c>
      <c r="N132" s="6">
        <f t="shared" si="62"/>
        <v>1900</v>
      </c>
      <c r="O132" s="6">
        <f t="shared" si="63"/>
        <v>1</v>
      </c>
      <c r="P132" s="6">
        <f t="shared" si="64"/>
        <v>0</v>
      </c>
      <c r="Q132" s="6">
        <f t="shared" si="65"/>
        <v>0</v>
      </c>
      <c r="R132" s="6">
        <f t="shared" si="66"/>
        <v>0</v>
      </c>
      <c r="S132" s="6" t="str">
        <f t="shared" si="67"/>
        <v>1900/1/0</v>
      </c>
      <c r="T132" s="7">
        <f t="shared" si="73"/>
        <v>0</v>
      </c>
      <c r="U132" s="8">
        <f t="shared" si="68"/>
        <v>10000</v>
      </c>
      <c r="V132" s="7">
        <f t="shared" si="76"/>
        <v>0</v>
      </c>
      <c r="W132" s="9">
        <f t="shared" si="69"/>
        <v>0</v>
      </c>
      <c r="X132" s="9" t="str">
        <f t="shared" si="74"/>
        <v/>
      </c>
      <c r="Y132" s="9" t="str">
        <f t="shared" si="77"/>
        <v/>
      </c>
      <c r="Z132" s="10" t="str">
        <f t="shared" si="78"/>
        <v/>
      </c>
      <c r="AA132" s="9">
        <f t="shared" si="70"/>
        <v>0</v>
      </c>
      <c r="AB132" s="11" t="e">
        <f>COUNTIF(H$2:H132,"&gt;0")/(COUNTIF(H$2:H132,"&lt;0")+COUNTIF(H$2:H132,"&gt;0"))</f>
        <v>#DIV/0!</v>
      </c>
      <c r="AC132" s="11" t="e">
        <f t="shared" si="71"/>
        <v>#DIV/0!</v>
      </c>
      <c r="AD132" s="8" t="e">
        <f t="shared" si="72"/>
        <v>#DIV/0!</v>
      </c>
      <c r="AE132" s="11" t="e">
        <f t="shared" si="58"/>
        <v>#DIV/0!</v>
      </c>
      <c r="AF132" s="11" t="e">
        <f t="shared" si="59"/>
        <v>#DIV/0!</v>
      </c>
      <c r="AG132" s="12" t="str">
        <f>IF(ISERROR(SUMIF($G$1:$G132,"&gt;0")/-SUMIF($G$1:$G132,"&lt;0"))=FALSE,SUMIF($G$1:$G132,"&gt;0")/-SUMIF($G$1:$G132,"&lt;0"),"")</f>
        <v/>
      </c>
      <c r="AH132" s="12"/>
      <c r="AI132" s="21" t="str">
        <f t="shared" si="79"/>
        <v/>
      </c>
      <c r="AJ132" s="21" t="str">
        <f t="shared" si="80"/>
        <v/>
      </c>
      <c r="AK132" s="21" t="e">
        <f t="shared" si="81"/>
        <v>#DIV/0!</v>
      </c>
      <c r="AL132" s="6"/>
      <c r="AM132" s="6"/>
      <c r="AN132" s="6"/>
      <c r="AO132" s="6"/>
    </row>
    <row r="133" spans="1:41" ht="18.75" customHeight="1" thickBot="1">
      <c r="A133" t="str">
        <f t="shared" si="75"/>
        <v/>
      </c>
      <c r="B133" s="73"/>
      <c r="C133" s="73"/>
      <c r="D133" s="73"/>
      <c r="E133" s="73"/>
      <c r="F133" s="73"/>
      <c r="G133" s="73"/>
      <c r="H133" s="73"/>
      <c r="I133" s="74"/>
      <c r="J133" s="74"/>
      <c r="K133" s="73"/>
      <c r="L133" s="6" t="str">
        <f t="shared" si="60"/>
        <v>Saturday</v>
      </c>
      <c r="M133" s="6" t="str">
        <f t="shared" si="61"/>
        <v>Saturday</v>
      </c>
      <c r="N133" s="6">
        <f t="shared" si="62"/>
        <v>1900</v>
      </c>
      <c r="O133" s="6">
        <f t="shared" si="63"/>
        <v>1</v>
      </c>
      <c r="P133" s="6">
        <f t="shared" si="64"/>
        <v>0</v>
      </c>
      <c r="Q133" s="6">
        <f t="shared" si="65"/>
        <v>0</v>
      </c>
      <c r="R133" s="6">
        <f t="shared" si="66"/>
        <v>0</v>
      </c>
      <c r="S133" s="6" t="str">
        <f t="shared" si="67"/>
        <v>1900/1/0</v>
      </c>
      <c r="T133" s="7">
        <f t="shared" si="73"/>
        <v>0</v>
      </c>
      <c r="U133" s="8">
        <f t="shared" si="68"/>
        <v>10000</v>
      </c>
      <c r="V133" s="7">
        <f t="shared" si="76"/>
        <v>0</v>
      </c>
      <c r="W133" s="9">
        <f t="shared" si="69"/>
        <v>0</v>
      </c>
      <c r="X133" s="9" t="str">
        <f t="shared" si="74"/>
        <v/>
      </c>
      <c r="Y133" s="9" t="str">
        <f t="shared" si="77"/>
        <v/>
      </c>
      <c r="Z133" s="10" t="str">
        <f t="shared" si="78"/>
        <v/>
      </c>
      <c r="AA133" s="9">
        <f t="shared" si="70"/>
        <v>0</v>
      </c>
      <c r="AB133" s="11" t="e">
        <f>COUNTIF(H$2:H133,"&gt;0")/(COUNTIF(H$2:H133,"&lt;0")+COUNTIF(H$2:H133,"&gt;0"))</f>
        <v>#DIV/0!</v>
      </c>
      <c r="AC133" s="11" t="e">
        <f t="shared" si="71"/>
        <v>#DIV/0!</v>
      </c>
      <c r="AD133" s="8" t="e">
        <f t="shared" si="72"/>
        <v>#DIV/0!</v>
      </c>
      <c r="AE133" s="11" t="e">
        <f t="shared" si="58"/>
        <v>#DIV/0!</v>
      </c>
      <c r="AF133" s="11" t="e">
        <f t="shared" si="59"/>
        <v>#DIV/0!</v>
      </c>
      <c r="AG133" s="12" t="str">
        <f>IF(ISERROR(SUMIF($G$1:$G133,"&gt;0")/-SUMIF($G$1:$G133,"&lt;0"))=FALSE,SUMIF($G$1:$G133,"&gt;0")/-SUMIF($G$1:$G133,"&lt;0"),"")</f>
        <v/>
      </c>
      <c r="AH133" s="12"/>
      <c r="AI133" s="21" t="str">
        <f t="shared" si="79"/>
        <v/>
      </c>
      <c r="AJ133" s="21" t="str">
        <f t="shared" si="80"/>
        <v/>
      </c>
      <c r="AK133" s="21" t="e">
        <f t="shared" si="81"/>
        <v>#DIV/0!</v>
      </c>
      <c r="AL133" s="6"/>
      <c r="AM133" s="6"/>
      <c r="AN133" s="6"/>
      <c r="AO133" s="6"/>
    </row>
    <row r="134" spans="1:41" ht="18.75" customHeight="1" thickBot="1">
      <c r="A134" t="str">
        <f t="shared" si="75"/>
        <v/>
      </c>
      <c r="B134" s="73"/>
      <c r="C134" s="73"/>
      <c r="D134" s="73"/>
      <c r="E134" s="73"/>
      <c r="F134" s="73"/>
      <c r="G134" s="73"/>
      <c r="H134" s="73"/>
      <c r="I134" s="74"/>
      <c r="J134" s="74"/>
      <c r="K134" s="73"/>
      <c r="L134" s="6" t="str">
        <f t="shared" si="60"/>
        <v>Saturday</v>
      </c>
      <c r="M134" s="6" t="str">
        <f t="shared" si="61"/>
        <v>Saturday</v>
      </c>
      <c r="N134" s="6">
        <f t="shared" si="62"/>
        <v>1900</v>
      </c>
      <c r="O134" s="6">
        <f t="shared" si="63"/>
        <v>1</v>
      </c>
      <c r="P134" s="6">
        <f t="shared" si="64"/>
        <v>0</v>
      </c>
      <c r="Q134" s="6">
        <f t="shared" si="65"/>
        <v>0</v>
      </c>
      <c r="R134" s="6">
        <f t="shared" si="66"/>
        <v>0</v>
      </c>
      <c r="S134" s="6" t="str">
        <f t="shared" si="67"/>
        <v>1900/1/0</v>
      </c>
      <c r="T134" s="7">
        <f t="shared" si="73"/>
        <v>0</v>
      </c>
      <c r="U134" s="8">
        <f t="shared" si="68"/>
        <v>10000</v>
      </c>
      <c r="V134" s="7">
        <f t="shared" si="76"/>
        <v>0</v>
      </c>
      <c r="W134" s="9">
        <f t="shared" si="69"/>
        <v>0</v>
      </c>
      <c r="X134" s="9" t="str">
        <f t="shared" si="74"/>
        <v/>
      </c>
      <c r="Y134" s="9" t="str">
        <f t="shared" si="77"/>
        <v/>
      </c>
      <c r="Z134" s="10" t="str">
        <f t="shared" si="78"/>
        <v/>
      </c>
      <c r="AA134" s="9">
        <f t="shared" si="70"/>
        <v>0</v>
      </c>
      <c r="AB134" s="11" t="e">
        <f>COUNTIF(H$2:H134,"&gt;0")/(COUNTIF(H$2:H134,"&lt;0")+COUNTIF(H$2:H134,"&gt;0"))</f>
        <v>#DIV/0!</v>
      </c>
      <c r="AC134" s="11" t="e">
        <f t="shared" si="71"/>
        <v>#DIV/0!</v>
      </c>
      <c r="AD134" s="8" t="e">
        <f t="shared" si="72"/>
        <v>#DIV/0!</v>
      </c>
      <c r="AE134" s="11" t="e">
        <f t="shared" si="58"/>
        <v>#DIV/0!</v>
      </c>
      <c r="AF134" s="11" t="e">
        <f t="shared" si="59"/>
        <v>#DIV/0!</v>
      </c>
      <c r="AG134" s="12" t="str">
        <f>IF(ISERROR(SUMIF($G$1:$G134,"&gt;0")/-SUMIF($G$1:$G134,"&lt;0"))=FALSE,SUMIF($G$1:$G134,"&gt;0")/-SUMIF($G$1:$G134,"&lt;0"),"")</f>
        <v/>
      </c>
      <c r="AH134" s="12"/>
      <c r="AI134" s="21" t="str">
        <f t="shared" si="79"/>
        <v/>
      </c>
      <c r="AJ134" s="21" t="str">
        <f t="shared" si="80"/>
        <v/>
      </c>
      <c r="AK134" s="21" t="e">
        <f t="shared" si="81"/>
        <v>#DIV/0!</v>
      </c>
      <c r="AL134" s="6"/>
      <c r="AM134" s="6"/>
      <c r="AN134" s="6"/>
      <c r="AO134" s="6"/>
    </row>
    <row r="135" spans="1:41" ht="18.75" customHeight="1" thickBot="1">
      <c r="A135" t="str">
        <f t="shared" si="75"/>
        <v/>
      </c>
      <c r="B135" s="73"/>
      <c r="C135" s="73"/>
      <c r="D135" s="73"/>
      <c r="E135" s="73"/>
      <c r="F135" s="73"/>
      <c r="G135" s="73"/>
      <c r="H135" s="73"/>
      <c r="I135" s="74"/>
      <c r="J135" s="74"/>
      <c r="K135" s="73"/>
      <c r="L135" s="6" t="str">
        <f t="shared" si="60"/>
        <v>Saturday</v>
      </c>
      <c r="M135" s="6" t="str">
        <f t="shared" si="61"/>
        <v>Saturday</v>
      </c>
      <c r="N135" s="6">
        <f t="shared" si="62"/>
        <v>1900</v>
      </c>
      <c r="O135" s="6">
        <f t="shared" si="63"/>
        <v>1</v>
      </c>
      <c r="P135" s="6">
        <f t="shared" si="64"/>
        <v>0</v>
      </c>
      <c r="Q135" s="6">
        <f t="shared" si="65"/>
        <v>0</v>
      </c>
      <c r="R135" s="6">
        <f t="shared" si="66"/>
        <v>0</v>
      </c>
      <c r="S135" s="6" t="str">
        <f t="shared" si="67"/>
        <v>1900/1/0</v>
      </c>
      <c r="T135" s="7">
        <f t="shared" si="73"/>
        <v>0</v>
      </c>
      <c r="U135" s="8">
        <f t="shared" si="68"/>
        <v>10000</v>
      </c>
      <c r="V135" s="7">
        <f t="shared" si="76"/>
        <v>0</v>
      </c>
      <c r="W135" s="9">
        <f t="shared" si="69"/>
        <v>0</v>
      </c>
      <c r="X135" s="9" t="str">
        <f t="shared" si="74"/>
        <v/>
      </c>
      <c r="Y135" s="9" t="str">
        <f t="shared" si="77"/>
        <v/>
      </c>
      <c r="Z135" s="10" t="str">
        <f t="shared" si="78"/>
        <v/>
      </c>
      <c r="AA135" s="9">
        <f t="shared" si="70"/>
        <v>0</v>
      </c>
      <c r="AB135" s="11" t="e">
        <f>COUNTIF(H$2:H135,"&gt;0")/(COUNTIF(H$2:H135,"&lt;0")+COUNTIF(H$2:H135,"&gt;0"))</f>
        <v>#DIV/0!</v>
      </c>
      <c r="AC135" s="11" t="e">
        <f t="shared" si="71"/>
        <v>#DIV/0!</v>
      </c>
      <c r="AD135" s="8" t="e">
        <f t="shared" si="72"/>
        <v>#DIV/0!</v>
      </c>
      <c r="AE135" s="11" t="e">
        <f t="shared" si="58"/>
        <v>#DIV/0!</v>
      </c>
      <c r="AF135" s="11" t="e">
        <f t="shared" si="59"/>
        <v>#DIV/0!</v>
      </c>
      <c r="AG135" s="12" t="str">
        <f>IF(ISERROR(SUMIF($G$1:$G135,"&gt;0")/-SUMIF($G$1:$G135,"&lt;0"))=FALSE,SUMIF($G$1:$G135,"&gt;0")/-SUMIF($G$1:$G135,"&lt;0"),"")</f>
        <v/>
      </c>
      <c r="AH135" s="12"/>
      <c r="AI135" s="21" t="str">
        <f t="shared" si="79"/>
        <v/>
      </c>
      <c r="AJ135" s="21" t="str">
        <f t="shared" si="80"/>
        <v/>
      </c>
      <c r="AK135" s="21" t="e">
        <f t="shared" si="81"/>
        <v>#DIV/0!</v>
      </c>
      <c r="AL135" s="6"/>
      <c r="AM135" s="6"/>
      <c r="AN135" s="6"/>
      <c r="AO135" s="6"/>
    </row>
    <row r="136" spans="1:41" ht="18.75" customHeight="1" thickBot="1">
      <c r="A136" t="str">
        <f t="shared" si="75"/>
        <v/>
      </c>
      <c r="B136" s="73"/>
      <c r="C136" s="73"/>
      <c r="D136" s="73"/>
      <c r="E136" s="73"/>
      <c r="F136" s="73"/>
      <c r="G136" s="73"/>
      <c r="H136" s="73"/>
      <c r="I136" s="74"/>
      <c r="J136" s="74"/>
      <c r="K136" s="73"/>
      <c r="L136" s="6" t="str">
        <f t="shared" si="60"/>
        <v>Saturday</v>
      </c>
      <c r="M136" s="6" t="str">
        <f t="shared" si="61"/>
        <v>Saturday</v>
      </c>
      <c r="N136" s="6">
        <f t="shared" si="62"/>
        <v>1900</v>
      </c>
      <c r="O136" s="6">
        <f t="shared" si="63"/>
        <v>1</v>
      </c>
      <c r="P136" s="6">
        <f t="shared" si="64"/>
        <v>0</v>
      </c>
      <c r="Q136" s="6">
        <f t="shared" si="65"/>
        <v>0</v>
      </c>
      <c r="R136" s="6">
        <f t="shared" si="66"/>
        <v>0</v>
      </c>
      <c r="S136" s="6" t="str">
        <f t="shared" si="67"/>
        <v>1900/1/0</v>
      </c>
      <c r="T136" s="7">
        <f t="shared" si="73"/>
        <v>0</v>
      </c>
      <c r="U136" s="8">
        <f t="shared" si="68"/>
        <v>10000</v>
      </c>
      <c r="V136" s="7">
        <f t="shared" si="76"/>
        <v>0</v>
      </c>
      <c r="W136" s="9">
        <f t="shared" si="69"/>
        <v>0</v>
      </c>
      <c r="X136" s="9" t="str">
        <f t="shared" si="74"/>
        <v/>
      </c>
      <c r="Y136" s="9" t="str">
        <f t="shared" si="77"/>
        <v/>
      </c>
      <c r="Z136" s="10" t="str">
        <f t="shared" si="78"/>
        <v/>
      </c>
      <c r="AA136" s="9">
        <f t="shared" si="70"/>
        <v>0</v>
      </c>
      <c r="AB136" s="11" t="e">
        <f>COUNTIF(H$2:H136,"&gt;0")/(COUNTIF(H$2:H136,"&lt;0")+COUNTIF(H$2:H136,"&gt;0"))</f>
        <v>#DIV/0!</v>
      </c>
      <c r="AC136" s="11" t="e">
        <f t="shared" si="71"/>
        <v>#DIV/0!</v>
      </c>
      <c r="AD136" s="8" t="e">
        <f t="shared" si="72"/>
        <v>#DIV/0!</v>
      </c>
      <c r="AE136" s="11" t="e">
        <f t="shared" si="58"/>
        <v>#DIV/0!</v>
      </c>
      <c r="AF136" s="11" t="e">
        <f t="shared" si="59"/>
        <v>#DIV/0!</v>
      </c>
      <c r="AG136" s="12" t="str">
        <f>IF(ISERROR(SUMIF($G$1:$G136,"&gt;0")/-SUMIF($G$1:$G136,"&lt;0"))=FALSE,SUMIF($G$1:$G136,"&gt;0")/-SUMIF($G$1:$G136,"&lt;0"),"")</f>
        <v/>
      </c>
      <c r="AH136" s="12"/>
      <c r="AI136" s="21" t="str">
        <f t="shared" si="79"/>
        <v/>
      </c>
      <c r="AJ136" s="21" t="str">
        <f t="shared" si="80"/>
        <v/>
      </c>
      <c r="AK136" s="21" t="e">
        <f t="shared" si="81"/>
        <v>#DIV/0!</v>
      </c>
      <c r="AL136" s="6"/>
      <c r="AM136" s="6"/>
      <c r="AN136" s="6"/>
      <c r="AO136" s="6"/>
    </row>
    <row r="137" spans="1:41" ht="18.75" customHeight="1" thickBot="1">
      <c r="A137" t="str">
        <f t="shared" si="75"/>
        <v/>
      </c>
      <c r="B137" s="73"/>
      <c r="C137" s="73"/>
      <c r="D137" s="73"/>
      <c r="E137" s="73"/>
      <c r="F137" s="73"/>
      <c r="G137" s="73"/>
      <c r="H137" s="73"/>
      <c r="I137" s="74"/>
      <c r="J137" s="74"/>
      <c r="K137" s="73"/>
      <c r="L137" s="6" t="str">
        <f t="shared" si="60"/>
        <v>Saturday</v>
      </c>
      <c r="M137" s="6" t="str">
        <f t="shared" si="61"/>
        <v>Saturday</v>
      </c>
      <c r="N137" s="6">
        <f t="shared" si="62"/>
        <v>1900</v>
      </c>
      <c r="O137" s="6">
        <f t="shared" si="63"/>
        <v>1</v>
      </c>
      <c r="P137" s="6">
        <f t="shared" si="64"/>
        <v>0</v>
      </c>
      <c r="Q137" s="6">
        <f t="shared" si="65"/>
        <v>0</v>
      </c>
      <c r="R137" s="6">
        <f t="shared" si="66"/>
        <v>0</v>
      </c>
      <c r="S137" s="6" t="str">
        <f t="shared" si="67"/>
        <v>1900/1/0</v>
      </c>
      <c r="T137" s="7">
        <f t="shared" si="73"/>
        <v>0</v>
      </c>
      <c r="U137" s="8">
        <f t="shared" si="68"/>
        <v>10000</v>
      </c>
      <c r="V137" s="7">
        <f t="shared" si="76"/>
        <v>0</v>
      </c>
      <c r="W137" s="9">
        <f t="shared" si="69"/>
        <v>0</v>
      </c>
      <c r="X137" s="9" t="str">
        <f t="shared" si="74"/>
        <v/>
      </c>
      <c r="Y137" s="9" t="str">
        <f t="shared" si="77"/>
        <v/>
      </c>
      <c r="Z137" s="10" t="str">
        <f t="shared" si="78"/>
        <v/>
      </c>
      <c r="AA137" s="9">
        <f t="shared" si="70"/>
        <v>0</v>
      </c>
      <c r="AB137" s="11" t="e">
        <f>COUNTIF(H$2:H137,"&gt;0")/(COUNTIF(H$2:H137,"&lt;0")+COUNTIF(H$2:H137,"&gt;0"))</f>
        <v>#DIV/0!</v>
      </c>
      <c r="AC137" s="11" t="e">
        <f t="shared" si="71"/>
        <v>#DIV/0!</v>
      </c>
      <c r="AD137" s="8" t="e">
        <f t="shared" si="72"/>
        <v>#DIV/0!</v>
      </c>
      <c r="AE137" s="11" t="e">
        <f t="shared" si="58"/>
        <v>#DIV/0!</v>
      </c>
      <c r="AF137" s="11" t="e">
        <f t="shared" si="59"/>
        <v>#DIV/0!</v>
      </c>
      <c r="AG137" s="12" t="str">
        <f>IF(ISERROR(SUMIF($G$1:$G137,"&gt;0")/-SUMIF($G$1:$G137,"&lt;0"))=FALSE,SUMIF($G$1:$G137,"&gt;0")/-SUMIF($G$1:$G137,"&lt;0"),"")</f>
        <v/>
      </c>
      <c r="AH137" s="12"/>
      <c r="AI137" s="21" t="str">
        <f t="shared" si="79"/>
        <v/>
      </c>
      <c r="AJ137" s="21" t="str">
        <f t="shared" si="80"/>
        <v/>
      </c>
      <c r="AK137" s="21" t="e">
        <f t="shared" si="81"/>
        <v>#DIV/0!</v>
      </c>
      <c r="AL137" s="6"/>
      <c r="AM137" s="6"/>
      <c r="AN137" s="6"/>
      <c r="AO137" s="6"/>
    </row>
    <row r="138" spans="1:41" ht="18.75" customHeight="1" thickBot="1">
      <c r="A138" t="str">
        <f t="shared" si="75"/>
        <v/>
      </c>
      <c r="B138" s="73"/>
      <c r="C138" s="73"/>
      <c r="D138" s="73"/>
      <c r="E138" s="73"/>
      <c r="F138" s="73"/>
      <c r="G138" s="73"/>
      <c r="H138" s="73"/>
      <c r="I138" s="74"/>
      <c r="J138" s="74"/>
      <c r="K138" s="73"/>
      <c r="L138" s="6" t="str">
        <f t="shared" si="60"/>
        <v>Saturday</v>
      </c>
      <c r="M138" s="6" t="str">
        <f t="shared" si="61"/>
        <v>Saturday</v>
      </c>
      <c r="N138" s="6">
        <f t="shared" si="62"/>
        <v>1900</v>
      </c>
      <c r="O138" s="6">
        <f t="shared" si="63"/>
        <v>1</v>
      </c>
      <c r="P138" s="6">
        <f t="shared" si="64"/>
        <v>0</v>
      </c>
      <c r="Q138" s="6">
        <f t="shared" si="65"/>
        <v>0</v>
      </c>
      <c r="R138" s="6">
        <f t="shared" si="66"/>
        <v>0</v>
      </c>
      <c r="S138" s="6" t="str">
        <f t="shared" si="67"/>
        <v>1900/1/0</v>
      </c>
      <c r="T138" s="7">
        <f t="shared" si="73"/>
        <v>0</v>
      </c>
      <c r="U138" s="8">
        <f t="shared" si="68"/>
        <v>10000</v>
      </c>
      <c r="V138" s="7">
        <f t="shared" si="76"/>
        <v>0</v>
      </c>
      <c r="W138" s="9">
        <f t="shared" si="69"/>
        <v>0</v>
      </c>
      <c r="X138" s="9" t="str">
        <f t="shared" si="74"/>
        <v/>
      </c>
      <c r="Y138" s="9" t="str">
        <f t="shared" si="77"/>
        <v/>
      </c>
      <c r="Z138" s="10" t="str">
        <f t="shared" si="78"/>
        <v/>
      </c>
      <c r="AA138" s="9">
        <f t="shared" si="70"/>
        <v>0</v>
      </c>
      <c r="AB138" s="11" t="e">
        <f>COUNTIF(H$2:H138,"&gt;0")/(COUNTIF(H$2:H138,"&lt;0")+COUNTIF(H$2:H138,"&gt;0"))</f>
        <v>#DIV/0!</v>
      </c>
      <c r="AC138" s="11" t="e">
        <f t="shared" si="71"/>
        <v>#DIV/0!</v>
      </c>
      <c r="AD138" s="8" t="e">
        <f t="shared" si="72"/>
        <v>#DIV/0!</v>
      </c>
      <c r="AE138" s="11" t="e">
        <f t="shared" si="58"/>
        <v>#DIV/0!</v>
      </c>
      <c r="AF138" s="11" t="e">
        <f t="shared" si="59"/>
        <v>#DIV/0!</v>
      </c>
      <c r="AG138" s="12" t="str">
        <f>IF(ISERROR(SUMIF($G$1:$G138,"&gt;0")/-SUMIF($G$1:$G138,"&lt;0"))=FALSE,SUMIF($G$1:$G138,"&gt;0")/-SUMIF($G$1:$G138,"&lt;0"),"")</f>
        <v/>
      </c>
      <c r="AH138" s="12"/>
      <c r="AI138" s="21" t="str">
        <f t="shared" si="79"/>
        <v/>
      </c>
      <c r="AJ138" s="21" t="str">
        <f t="shared" si="80"/>
        <v/>
      </c>
      <c r="AK138" s="21" t="e">
        <f t="shared" si="81"/>
        <v>#DIV/0!</v>
      </c>
      <c r="AL138" s="6"/>
      <c r="AM138" s="6"/>
      <c r="AN138" s="6"/>
      <c r="AO138" s="6"/>
    </row>
    <row r="139" spans="1:41" ht="18.75" customHeight="1" thickBot="1">
      <c r="A139" t="str">
        <f t="shared" si="75"/>
        <v/>
      </c>
      <c r="B139" s="73"/>
      <c r="C139" s="73"/>
      <c r="D139" s="73"/>
      <c r="E139" s="73"/>
      <c r="F139" s="73"/>
      <c r="G139" s="73"/>
      <c r="H139" s="73"/>
      <c r="I139" s="74"/>
      <c r="J139" s="74"/>
      <c r="K139" s="73"/>
      <c r="L139" s="6" t="str">
        <f t="shared" si="60"/>
        <v>Saturday</v>
      </c>
      <c r="M139" s="6" t="str">
        <f t="shared" si="61"/>
        <v>Saturday</v>
      </c>
      <c r="N139" s="6">
        <f t="shared" si="62"/>
        <v>1900</v>
      </c>
      <c r="O139" s="6">
        <f t="shared" si="63"/>
        <v>1</v>
      </c>
      <c r="P139" s="6">
        <f t="shared" si="64"/>
        <v>0</v>
      </c>
      <c r="Q139" s="6">
        <f t="shared" si="65"/>
        <v>0</v>
      </c>
      <c r="R139" s="6">
        <f t="shared" si="66"/>
        <v>0</v>
      </c>
      <c r="S139" s="6" t="str">
        <f t="shared" si="67"/>
        <v>1900/1/0</v>
      </c>
      <c r="T139" s="7">
        <f t="shared" si="73"/>
        <v>0</v>
      </c>
      <c r="U139" s="8">
        <f t="shared" si="68"/>
        <v>10000</v>
      </c>
      <c r="V139" s="7">
        <f t="shared" si="76"/>
        <v>0</v>
      </c>
      <c r="W139" s="9">
        <f t="shared" si="69"/>
        <v>0</v>
      </c>
      <c r="X139" s="9" t="str">
        <f t="shared" si="74"/>
        <v/>
      </c>
      <c r="Y139" s="9" t="str">
        <f t="shared" si="77"/>
        <v/>
      </c>
      <c r="Z139" s="10" t="str">
        <f t="shared" si="78"/>
        <v/>
      </c>
      <c r="AA139" s="9">
        <f t="shared" si="70"/>
        <v>0</v>
      </c>
      <c r="AB139" s="11" t="e">
        <f>COUNTIF(H$2:H139,"&gt;0")/(COUNTIF(H$2:H139,"&lt;0")+COUNTIF(H$2:H139,"&gt;0"))</f>
        <v>#DIV/0!</v>
      </c>
      <c r="AC139" s="11" t="e">
        <f t="shared" si="71"/>
        <v>#DIV/0!</v>
      </c>
      <c r="AD139" s="8" t="e">
        <f t="shared" si="72"/>
        <v>#DIV/0!</v>
      </c>
      <c r="AE139" s="11" t="e">
        <f t="shared" si="58"/>
        <v>#DIV/0!</v>
      </c>
      <c r="AF139" s="11" t="e">
        <f t="shared" si="59"/>
        <v>#DIV/0!</v>
      </c>
      <c r="AG139" s="12" t="str">
        <f>IF(ISERROR(SUMIF($G$1:$G139,"&gt;0")/-SUMIF($G$1:$G139,"&lt;0"))=FALSE,SUMIF($G$1:$G139,"&gt;0")/-SUMIF($G$1:$G139,"&lt;0"),"")</f>
        <v/>
      </c>
      <c r="AH139" s="12"/>
      <c r="AI139" s="21" t="str">
        <f t="shared" si="79"/>
        <v/>
      </c>
      <c r="AJ139" s="21" t="str">
        <f t="shared" si="80"/>
        <v/>
      </c>
      <c r="AK139" s="21" t="e">
        <f t="shared" si="81"/>
        <v>#DIV/0!</v>
      </c>
      <c r="AL139" s="6"/>
      <c r="AM139" s="6"/>
      <c r="AN139" s="6"/>
      <c r="AO139" s="6"/>
    </row>
    <row r="140" spans="1:41" ht="18.75" customHeight="1" thickBot="1">
      <c r="A140" t="str">
        <f t="shared" si="75"/>
        <v/>
      </c>
      <c r="B140" s="73"/>
      <c r="C140" s="73"/>
      <c r="D140" s="73"/>
      <c r="E140" s="73"/>
      <c r="F140" s="73"/>
      <c r="G140" s="73"/>
      <c r="H140" s="73"/>
      <c r="I140" s="74"/>
      <c r="J140" s="74"/>
      <c r="K140" s="73"/>
      <c r="L140" s="6" t="str">
        <f t="shared" si="60"/>
        <v>Saturday</v>
      </c>
      <c r="M140" s="6" t="str">
        <f t="shared" si="61"/>
        <v>Saturday</v>
      </c>
      <c r="N140" s="6">
        <f t="shared" si="62"/>
        <v>1900</v>
      </c>
      <c r="O140" s="6">
        <f t="shared" si="63"/>
        <v>1</v>
      </c>
      <c r="P140" s="6">
        <f t="shared" si="64"/>
        <v>0</v>
      </c>
      <c r="Q140" s="6">
        <f t="shared" si="65"/>
        <v>0</v>
      </c>
      <c r="R140" s="6">
        <f t="shared" si="66"/>
        <v>0</v>
      </c>
      <c r="S140" s="6" t="str">
        <f t="shared" si="67"/>
        <v>1900/1/0</v>
      </c>
      <c r="T140" s="7">
        <f t="shared" si="73"/>
        <v>0</v>
      </c>
      <c r="U140" s="8">
        <f t="shared" si="68"/>
        <v>10000</v>
      </c>
      <c r="V140" s="7">
        <f t="shared" si="76"/>
        <v>0</v>
      </c>
      <c r="W140" s="9">
        <f t="shared" si="69"/>
        <v>0</v>
      </c>
      <c r="X140" s="9" t="str">
        <f t="shared" si="74"/>
        <v/>
      </c>
      <c r="Y140" s="9" t="str">
        <f t="shared" si="77"/>
        <v/>
      </c>
      <c r="Z140" s="10" t="str">
        <f t="shared" si="78"/>
        <v/>
      </c>
      <c r="AA140" s="9">
        <f t="shared" si="70"/>
        <v>0</v>
      </c>
      <c r="AB140" s="11" t="e">
        <f>COUNTIF(H$2:H140,"&gt;0")/(COUNTIF(H$2:H140,"&lt;0")+COUNTIF(H$2:H140,"&gt;0"))</f>
        <v>#DIV/0!</v>
      </c>
      <c r="AC140" s="11" t="e">
        <f t="shared" si="71"/>
        <v>#DIV/0!</v>
      </c>
      <c r="AD140" s="8" t="e">
        <f t="shared" si="72"/>
        <v>#DIV/0!</v>
      </c>
      <c r="AE140" s="11" t="e">
        <f t="shared" si="58"/>
        <v>#DIV/0!</v>
      </c>
      <c r="AF140" s="11" t="e">
        <f t="shared" si="59"/>
        <v>#DIV/0!</v>
      </c>
      <c r="AG140" s="12" t="str">
        <f>IF(ISERROR(SUMIF($G$1:$G140,"&gt;0")/-SUMIF($G$1:$G140,"&lt;0"))=FALSE,SUMIF($G$1:$G140,"&gt;0")/-SUMIF($G$1:$G140,"&lt;0"),"")</f>
        <v/>
      </c>
      <c r="AH140" s="12"/>
      <c r="AI140" s="21" t="str">
        <f t="shared" si="79"/>
        <v/>
      </c>
      <c r="AJ140" s="21" t="str">
        <f t="shared" si="80"/>
        <v/>
      </c>
      <c r="AK140" s="21" t="e">
        <f t="shared" si="81"/>
        <v>#DIV/0!</v>
      </c>
      <c r="AL140" s="6"/>
      <c r="AM140" s="6"/>
      <c r="AN140" s="6"/>
      <c r="AO140" s="6"/>
    </row>
    <row r="141" spans="1:41" ht="18.75" customHeight="1" thickBot="1">
      <c r="A141" t="str">
        <f t="shared" si="75"/>
        <v/>
      </c>
      <c r="B141" s="73"/>
      <c r="C141" s="73"/>
      <c r="D141" s="73"/>
      <c r="E141" s="73"/>
      <c r="F141" s="73"/>
      <c r="G141" s="73"/>
      <c r="H141" s="73"/>
      <c r="I141" s="74"/>
      <c r="J141" s="74"/>
      <c r="K141" s="73"/>
      <c r="L141" s="6" t="str">
        <f t="shared" si="60"/>
        <v>Saturday</v>
      </c>
      <c r="M141" s="6" t="str">
        <f t="shared" si="61"/>
        <v>Saturday</v>
      </c>
      <c r="N141" s="6">
        <f t="shared" si="62"/>
        <v>1900</v>
      </c>
      <c r="O141" s="6">
        <f t="shared" si="63"/>
        <v>1</v>
      </c>
      <c r="P141" s="6">
        <f t="shared" si="64"/>
        <v>0</v>
      </c>
      <c r="Q141" s="6">
        <f t="shared" si="65"/>
        <v>0</v>
      </c>
      <c r="R141" s="6">
        <f t="shared" si="66"/>
        <v>0</v>
      </c>
      <c r="S141" s="6" t="str">
        <f t="shared" si="67"/>
        <v>1900/1/0</v>
      </c>
      <c r="T141" s="7">
        <f t="shared" si="73"/>
        <v>0</v>
      </c>
      <c r="U141" s="8">
        <f t="shared" si="68"/>
        <v>10000</v>
      </c>
      <c r="V141" s="7">
        <f t="shared" si="76"/>
        <v>0</v>
      </c>
      <c r="W141" s="9">
        <f t="shared" si="69"/>
        <v>0</v>
      </c>
      <c r="X141" s="9" t="str">
        <f t="shared" si="74"/>
        <v/>
      </c>
      <c r="Y141" s="9" t="str">
        <f t="shared" si="77"/>
        <v/>
      </c>
      <c r="Z141" s="10" t="str">
        <f t="shared" si="78"/>
        <v/>
      </c>
      <c r="AA141" s="9">
        <f t="shared" si="70"/>
        <v>0</v>
      </c>
      <c r="AB141" s="11" t="e">
        <f>COUNTIF(H$2:H141,"&gt;0")/(COUNTIF(H$2:H141,"&lt;0")+COUNTIF(H$2:H141,"&gt;0"))</f>
        <v>#DIV/0!</v>
      </c>
      <c r="AC141" s="11" t="e">
        <f t="shared" si="71"/>
        <v>#DIV/0!</v>
      </c>
      <c r="AD141" s="8" t="e">
        <f t="shared" si="72"/>
        <v>#DIV/0!</v>
      </c>
      <c r="AE141" s="11" t="e">
        <f t="shared" si="58"/>
        <v>#DIV/0!</v>
      </c>
      <c r="AF141" s="11" t="e">
        <f t="shared" si="59"/>
        <v>#DIV/0!</v>
      </c>
      <c r="AG141" s="12" t="str">
        <f>IF(ISERROR(SUMIF($G$1:$G141,"&gt;0")/-SUMIF($G$1:$G141,"&lt;0"))=FALSE,SUMIF($G$1:$G141,"&gt;0")/-SUMIF($G$1:$G141,"&lt;0"),"")</f>
        <v/>
      </c>
      <c r="AH141" s="12"/>
      <c r="AI141" s="21" t="str">
        <f t="shared" si="79"/>
        <v/>
      </c>
      <c r="AJ141" s="21" t="str">
        <f t="shared" si="80"/>
        <v/>
      </c>
      <c r="AK141" s="21" t="e">
        <f t="shared" si="81"/>
        <v>#DIV/0!</v>
      </c>
      <c r="AL141" s="6"/>
      <c r="AM141" s="6"/>
      <c r="AN141" s="6"/>
      <c r="AO141" s="6"/>
    </row>
    <row r="142" spans="1:41" ht="18.75" customHeight="1" thickBot="1">
      <c r="A142" t="str">
        <f t="shared" si="75"/>
        <v/>
      </c>
      <c r="B142" s="73"/>
      <c r="C142" s="73"/>
      <c r="D142" s="73"/>
      <c r="E142" s="73"/>
      <c r="F142" s="73"/>
      <c r="G142" s="73"/>
      <c r="H142" s="73"/>
      <c r="I142" s="74"/>
      <c r="J142" s="74"/>
      <c r="K142" s="73"/>
      <c r="L142" s="6" t="str">
        <f t="shared" si="60"/>
        <v>Saturday</v>
      </c>
      <c r="M142" s="6" t="str">
        <f t="shared" si="61"/>
        <v>Saturday</v>
      </c>
      <c r="N142" s="6">
        <f t="shared" si="62"/>
        <v>1900</v>
      </c>
      <c r="O142" s="6">
        <f t="shared" si="63"/>
        <v>1</v>
      </c>
      <c r="P142" s="6">
        <f t="shared" si="64"/>
        <v>0</v>
      </c>
      <c r="Q142" s="6">
        <f t="shared" si="65"/>
        <v>0</v>
      </c>
      <c r="R142" s="6">
        <f t="shared" si="66"/>
        <v>0</v>
      </c>
      <c r="S142" s="6" t="str">
        <f t="shared" si="67"/>
        <v>1900/1/0</v>
      </c>
      <c r="T142" s="7">
        <f t="shared" si="73"/>
        <v>0</v>
      </c>
      <c r="U142" s="8">
        <f t="shared" si="68"/>
        <v>10000</v>
      </c>
      <c r="V142" s="7">
        <f t="shared" si="76"/>
        <v>0</v>
      </c>
      <c r="W142" s="9">
        <f t="shared" si="69"/>
        <v>0</v>
      </c>
      <c r="X142" s="9" t="str">
        <f t="shared" si="74"/>
        <v/>
      </c>
      <c r="Y142" s="9" t="str">
        <f t="shared" si="77"/>
        <v/>
      </c>
      <c r="Z142" s="10" t="str">
        <f t="shared" si="78"/>
        <v/>
      </c>
      <c r="AA142" s="9">
        <f t="shared" si="70"/>
        <v>0</v>
      </c>
      <c r="AB142" s="11" t="e">
        <f>COUNTIF(H$2:H142,"&gt;0")/(COUNTIF(H$2:H142,"&lt;0")+COUNTIF(H$2:H142,"&gt;0"))</f>
        <v>#DIV/0!</v>
      </c>
      <c r="AC142" s="11" t="e">
        <f t="shared" si="71"/>
        <v>#DIV/0!</v>
      </c>
      <c r="AD142" s="8" t="e">
        <f t="shared" si="72"/>
        <v>#DIV/0!</v>
      </c>
      <c r="AE142" s="11" t="e">
        <f t="shared" si="58"/>
        <v>#DIV/0!</v>
      </c>
      <c r="AF142" s="11" t="e">
        <f t="shared" si="59"/>
        <v>#DIV/0!</v>
      </c>
      <c r="AG142" s="12" t="str">
        <f>IF(ISERROR(SUMIF($G$1:$G142,"&gt;0")/-SUMIF($G$1:$G142,"&lt;0"))=FALSE,SUMIF($G$1:$G142,"&gt;0")/-SUMIF($G$1:$G142,"&lt;0"),"")</f>
        <v/>
      </c>
      <c r="AH142" s="12"/>
      <c r="AI142" s="21" t="str">
        <f t="shared" si="79"/>
        <v/>
      </c>
      <c r="AJ142" s="21" t="str">
        <f t="shared" si="80"/>
        <v/>
      </c>
      <c r="AK142" s="21" t="e">
        <f t="shared" si="81"/>
        <v>#DIV/0!</v>
      </c>
      <c r="AL142" s="6"/>
      <c r="AM142" s="6"/>
      <c r="AN142" s="6"/>
      <c r="AO142" s="6"/>
    </row>
    <row r="143" spans="1:41" ht="18.75" customHeight="1" thickBot="1">
      <c r="A143" t="str">
        <f t="shared" si="75"/>
        <v/>
      </c>
      <c r="B143" s="73"/>
      <c r="C143" s="73"/>
      <c r="D143" s="73"/>
      <c r="E143" s="73"/>
      <c r="F143" s="73"/>
      <c r="G143" s="73"/>
      <c r="H143" s="73"/>
      <c r="I143" s="74"/>
      <c r="J143" s="74"/>
      <c r="K143" s="73"/>
      <c r="L143" s="6" t="str">
        <f t="shared" si="60"/>
        <v>Saturday</v>
      </c>
      <c r="M143" s="6" t="str">
        <f t="shared" si="61"/>
        <v>Saturday</v>
      </c>
      <c r="N143" s="6">
        <f t="shared" si="62"/>
        <v>1900</v>
      </c>
      <c r="O143" s="6">
        <f t="shared" si="63"/>
        <v>1</v>
      </c>
      <c r="P143" s="6">
        <f t="shared" si="64"/>
        <v>0</v>
      </c>
      <c r="Q143" s="6">
        <f t="shared" si="65"/>
        <v>0</v>
      </c>
      <c r="R143" s="6">
        <f t="shared" si="66"/>
        <v>0</v>
      </c>
      <c r="S143" s="6" t="str">
        <f t="shared" si="67"/>
        <v>1900/1/0</v>
      </c>
      <c r="T143" s="7">
        <f t="shared" si="73"/>
        <v>0</v>
      </c>
      <c r="U143" s="8">
        <f t="shared" si="68"/>
        <v>10000</v>
      </c>
      <c r="V143" s="7">
        <f t="shared" si="76"/>
        <v>0</v>
      </c>
      <c r="W143" s="9">
        <f t="shared" si="69"/>
        <v>0</v>
      </c>
      <c r="X143" s="9" t="str">
        <f t="shared" si="74"/>
        <v/>
      </c>
      <c r="Y143" s="9" t="str">
        <f t="shared" si="77"/>
        <v/>
      </c>
      <c r="Z143" s="10" t="str">
        <f t="shared" si="78"/>
        <v/>
      </c>
      <c r="AA143" s="9">
        <f t="shared" si="70"/>
        <v>0</v>
      </c>
      <c r="AB143" s="11" t="e">
        <f>COUNTIF(H$2:H143,"&gt;0")/(COUNTIF(H$2:H143,"&lt;0")+COUNTIF(H$2:H143,"&gt;0"))</f>
        <v>#DIV/0!</v>
      </c>
      <c r="AC143" s="11" t="e">
        <f t="shared" si="71"/>
        <v>#DIV/0!</v>
      </c>
      <c r="AD143" s="8" t="e">
        <f t="shared" si="72"/>
        <v>#DIV/0!</v>
      </c>
      <c r="AE143" s="11" t="e">
        <f t="shared" si="58"/>
        <v>#DIV/0!</v>
      </c>
      <c r="AF143" s="11" t="e">
        <f t="shared" si="59"/>
        <v>#DIV/0!</v>
      </c>
      <c r="AG143" s="12" t="str">
        <f>IF(ISERROR(SUMIF($G$1:$G143,"&gt;0")/-SUMIF($G$1:$G143,"&lt;0"))=FALSE,SUMIF($G$1:$G143,"&gt;0")/-SUMIF($G$1:$G143,"&lt;0"),"")</f>
        <v/>
      </c>
      <c r="AH143" s="12"/>
      <c r="AI143" s="21" t="str">
        <f t="shared" si="79"/>
        <v/>
      </c>
      <c r="AJ143" s="21" t="str">
        <f t="shared" si="80"/>
        <v/>
      </c>
      <c r="AK143" s="21" t="e">
        <f t="shared" si="81"/>
        <v>#DIV/0!</v>
      </c>
      <c r="AL143" s="6"/>
      <c r="AM143" s="6"/>
      <c r="AN143" s="6"/>
      <c r="AO143" s="6"/>
    </row>
    <row r="144" spans="1:41" ht="18.75" customHeight="1" thickBot="1">
      <c r="A144" t="str">
        <f t="shared" si="75"/>
        <v/>
      </c>
      <c r="B144" s="73"/>
      <c r="C144" s="73"/>
      <c r="D144" s="73"/>
      <c r="E144" s="73"/>
      <c r="F144" s="73"/>
      <c r="G144" s="73"/>
      <c r="H144" s="73"/>
      <c r="I144" s="74"/>
      <c r="J144" s="74"/>
      <c r="K144" s="73"/>
      <c r="L144" s="6" t="str">
        <f t="shared" si="60"/>
        <v>Saturday</v>
      </c>
      <c r="M144" s="6" t="str">
        <f t="shared" si="61"/>
        <v>Saturday</v>
      </c>
      <c r="N144" s="6">
        <f t="shared" si="62"/>
        <v>1900</v>
      </c>
      <c r="O144" s="6">
        <f t="shared" si="63"/>
        <v>1</v>
      </c>
      <c r="P144" s="6">
        <f t="shared" si="64"/>
        <v>0</v>
      </c>
      <c r="Q144" s="6">
        <f t="shared" si="65"/>
        <v>0</v>
      </c>
      <c r="R144" s="6">
        <f t="shared" si="66"/>
        <v>0</v>
      </c>
      <c r="S144" s="6" t="str">
        <f t="shared" si="67"/>
        <v>1900/1/0</v>
      </c>
      <c r="T144" s="7">
        <f t="shared" si="73"/>
        <v>0</v>
      </c>
      <c r="U144" s="8">
        <f t="shared" si="68"/>
        <v>10000</v>
      </c>
      <c r="V144" s="7">
        <f t="shared" si="76"/>
        <v>0</v>
      </c>
      <c r="W144" s="9">
        <f t="shared" si="69"/>
        <v>0</v>
      </c>
      <c r="X144" s="9" t="str">
        <f t="shared" si="74"/>
        <v/>
      </c>
      <c r="Y144" s="9" t="str">
        <f t="shared" si="77"/>
        <v/>
      </c>
      <c r="Z144" s="10" t="str">
        <f t="shared" si="78"/>
        <v/>
      </c>
      <c r="AA144" s="9">
        <f t="shared" si="70"/>
        <v>0</v>
      </c>
      <c r="AB144" s="11" t="e">
        <f>COUNTIF(H$2:H144,"&gt;0")/(COUNTIF(H$2:H144,"&lt;0")+COUNTIF(H$2:H144,"&gt;0"))</f>
        <v>#DIV/0!</v>
      </c>
      <c r="AC144" s="11" t="e">
        <f t="shared" si="71"/>
        <v>#DIV/0!</v>
      </c>
      <c r="AD144" s="8" t="e">
        <f t="shared" si="72"/>
        <v>#DIV/0!</v>
      </c>
      <c r="AE144" s="11" t="e">
        <f t="shared" si="58"/>
        <v>#DIV/0!</v>
      </c>
      <c r="AF144" s="11" t="e">
        <f t="shared" si="59"/>
        <v>#DIV/0!</v>
      </c>
      <c r="AG144" s="12" t="str">
        <f>IF(ISERROR(SUMIF($G$1:$G144,"&gt;0")/-SUMIF($G$1:$G144,"&lt;0"))=FALSE,SUMIF($G$1:$G144,"&gt;0")/-SUMIF($G$1:$G144,"&lt;0"),"")</f>
        <v/>
      </c>
      <c r="AH144" s="12"/>
      <c r="AI144" s="21" t="str">
        <f t="shared" si="79"/>
        <v/>
      </c>
      <c r="AJ144" s="21" t="str">
        <f t="shared" si="80"/>
        <v/>
      </c>
      <c r="AK144" s="21" t="e">
        <f t="shared" si="81"/>
        <v>#DIV/0!</v>
      </c>
      <c r="AL144" s="6"/>
      <c r="AM144" s="6"/>
      <c r="AN144" s="6"/>
      <c r="AO144" s="6"/>
    </row>
    <row r="145" spans="1:41" ht="18.75" customHeight="1" thickBot="1">
      <c r="A145" t="str">
        <f t="shared" si="75"/>
        <v/>
      </c>
      <c r="B145" s="73"/>
      <c r="C145" s="73"/>
      <c r="D145" s="73"/>
      <c r="E145" s="73"/>
      <c r="F145" s="73"/>
      <c r="G145" s="73"/>
      <c r="H145" s="73"/>
      <c r="I145" s="74"/>
      <c r="J145" s="74"/>
      <c r="K145" s="73"/>
      <c r="L145" s="6" t="str">
        <f t="shared" si="60"/>
        <v>Saturday</v>
      </c>
      <c r="M145" s="6" t="str">
        <f t="shared" si="61"/>
        <v>Saturday</v>
      </c>
      <c r="N145" s="6">
        <f t="shared" si="62"/>
        <v>1900</v>
      </c>
      <c r="O145" s="6">
        <f t="shared" si="63"/>
        <v>1</v>
      </c>
      <c r="P145" s="6">
        <f t="shared" si="64"/>
        <v>0</v>
      </c>
      <c r="Q145" s="6">
        <f t="shared" si="65"/>
        <v>0</v>
      </c>
      <c r="R145" s="6">
        <f t="shared" si="66"/>
        <v>0</v>
      </c>
      <c r="S145" s="6" t="str">
        <f t="shared" si="67"/>
        <v>1900/1/0</v>
      </c>
      <c r="T145" s="7">
        <f t="shared" si="73"/>
        <v>0</v>
      </c>
      <c r="U145" s="8">
        <f t="shared" si="68"/>
        <v>10000</v>
      </c>
      <c r="V145" s="7">
        <f t="shared" si="76"/>
        <v>0</v>
      </c>
      <c r="W145" s="9">
        <f t="shared" si="69"/>
        <v>0</v>
      </c>
      <c r="X145" s="9" t="str">
        <f t="shared" si="74"/>
        <v/>
      </c>
      <c r="Y145" s="9" t="str">
        <f t="shared" si="77"/>
        <v/>
      </c>
      <c r="Z145" s="10" t="str">
        <f t="shared" si="78"/>
        <v/>
      </c>
      <c r="AA145" s="9">
        <f t="shared" si="70"/>
        <v>0</v>
      </c>
      <c r="AB145" s="11" t="e">
        <f>COUNTIF(H$2:H145,"&gt;0")/(COUNTIF(H$2:H145,"&lt;0")+COUNTIF(H$2:H145,"&gt;0"))</f>
        <v>#DIV/0!</v>
      </c>
      <c r="AC145" s="11" t="e">
        <f t="shared" si="71"/>
        <v>#DIV/0!</v>
      </c>
      <c r="AD145" s="8" t="e">
        <f t="shared" si="72"/>
        <v>#DIV/0!</v>
      </c>
      <c r="AE145" s="11" t="e">
        <f t="shared" si="58"/>
        <v>#DIV/0!</v>
      </c>
      <c r="AF145" s="11" t="e">
        <f t="shared" si="59"/>
        <v>#DIV/0!</v>
      </c>
      <c r="AG145" s="12" t="str">
        <f>IF(ISERROR(SUMIF($G$1:$G145,"&gt;0")/-SUMIF($G$1:$G145,"&lt;0"))=FALSE,SUMIF($G$1:$G145,"&gt;0")/-SUMIF($G$1:$G145,"&lt;0"),"")</f>
        <v/>
      </c>
      <c r="AH145" s="12"/>
      <c r="AI145" s="21" t="str">
        <f t="shared" si="79"/>
        <v/>
      </c>
      <c r="AJ145" s="21" t="str">
        <f t="shared" si="80"/>
        <v/>
      </c>
      <c r="AK145" s="21" t="e">
        <f t="shared" si="81"/>
        <v>#DIV/0!</v>
      </c>
      <c r="AL145" s="6"/>
      <c r="AM145" s="6"/>
      <c r="AN145" s="6"/>
      <c r="AO145" s="6"/>
    </row>
    <row r="146" spans="1:41" ht="18.75" customHeight="1" thickBot="1">
      <c r="A146" t="str">
        <f t="shared" si="75"/>
        <v/>
      </c>
      <c r="B146" s="73"/>
      <c r="C146" s="73"/>
      <c r="D146" s="73"/>
      <c r="E146" s="73"/>
      <c r="F146" s="73"/>
      <c r="G146" s="73"/>
      <c r="H146" s="73"/>
      <c r="I146" s="74"/>
      <c r="J146" s="74"/>
      <c r="K146" s="73"/>
      <c r="L146" s="6" t="str">
        <f t="shared" si="60"/>
        <v>Saturday</v>
      </c>
      <c r="M146" s="6" t="str">
        <f t="shared" si="61"/>
        <v>Saturday</v>
      </c>
      <c r="N146" s="6">
        <f t="shared" si="62"/>
        <v>1900</v>
      </c>
      <c r="O146" s="6">
        <f t="shared" si="63"/>
        <v>1</v>
      </c>
      <c r="P146" s="6">
        <f t="shared" si="64"/>
        <v>0</v>
      </c>
      <c r="Q146" s="6">
        <f t="shared" si="65"/>
        <v>0</v>
      </c>
      <c r="R146" s="6">
        <f t="shared" si="66"/>
        <v>0</v>
      </c>
      <c r="S146" s="6" t="str">
        <f t="shared" si="67"/>
        <v>1900/1/0</v>
      </c>
      <c r="T146" s="7">
        <f t="shared" si="73"/>
        <v>0</v>
      </c>
      <c r="U146" s="8">
        <f t="shared" si="68"/>
        <v>10000</v>
      </c>
      <c r="V146" s="7">
        <f t="shared" si="76"/>
        <v>0</v>
      </c>
      <c r="W146" s="9">
        <f t="shared" si="69"/>
        <v>0</v>
      </c>
      <c r="X146" s="9" t="str">
        <f t="shared" si="74"/>
        <v/>
      </c>
      <c r="Y146" s="9" t="str">
        <f t="shared" si="77"/>
        <v/>
      </c>
      <c r="Z146" s="10" t="str">
        <f t="shared" si="78"/>
        <v/>
      </c>
      <c r="AA146" s="9">
        <f t="shared" si="70"/>
        <v>0</v>
      </c>
      <c r="AB146" s="11" t="e">
        <f>COUNTIF(H$2:H146,"&gt;0")/(COUNTIF(H$2:H146,"&lt;0")+COUNTIF(H$2:H146,"&gt;0"))</f>
        <v>#DIV/0!</v>
      </c>
      <c r="AC146" s="11" t="e">
        <f t="shared" si="71"/>
        <v>#DIV/0!</v>
      </c>
      <c r="AD146" s="8" t="e">
        <f t="shared" si="72"/>
        <v>#DIV/0!</v>
      </c>
      <c r="AE146" s="11" t="e">
        <f t="shared" si="58"/>
        <v>#DIV/0!</v>
      </c>
      <c r="AF146" s="11" t="e">
        <f t="shared" si="59"/>
        <v>#DIV/0!</v>
      </c>
      <c r="AG146" s="12" t="str">
        <f>IF(ISERROR(SUMIF($G$1:$G146,"&gt;0")/-SUMIF($G$1:$G146,"&lt;0"))=FALSE,SUMIF($G$1:$G146,"&gt;0")/-SUMIF($G$1:$G146,"&lt;0"),"")</f>
        <v/>
      </c>
      <c r="AH146" s="12"/>
      <c r="AI146" s="21" t="str">
        <f t="shared" si="79"/>
        <v/>
      </c>
      <c r="AJ146" s="21" t="str">
        <f t="shared" si="80"/>
        <v/>
      </c>
      <c r="AK146" s="21" t="e">
        <f t="shared" si="81"/>
        <v>#DIV/0!</v>
      </c>
      <c r="AL146" s="6"/>
      <c r="AM146" s="6"/>
      <c r="AN146" s="6"/>
      <c r="AO146" s="6"/>
    </row>
    <row r="147" spans="1:41" ht="18.75" customHeight="1" thickBot="1">
      <c r="A147" t="str">
        <f t="shared" si="75"/>
        <v/>
      </c>
      <c r="B147" s="73"/>
      <c r="C147" s="73"/>
      <c r="D147" s="73"/>
      <c r="E147" s="73"/>
      <c r="F147" s="73"/>
      <c r="G147" s="73"/>
      <c r="H147" s="73"/>
      <c r="I147" s="74"/>
      <c r="J147" s="74"/>
      <c r="K147" s="73"/>
      <c r="L147" s="6" t="str">
        <f t="shared" si="60"/>
        <v>Saturday</v>
      </c>
      <c r="M147" s="6" t="str">
        <f t="shared" si="61"/>
        <v>Saturday</v>
      </c>
      <c r="N147" s="6">
        <f t="shared" si="62"/>
        <v>1900</v>
      </c>
      <c r="O147" s="6">
        <f t="shared" si="63"/>
        <v>1</v>
      </c>
      <c r="P147" s="6">
        <f t="shared" si="64"/>
        <v>0</v>
      </c>
      <c r="Q147" s="6">
        <f t="shared" si="65"/>
        <v>0</v>
      </c>
      <c r="R147" s="6">
        <f t="shared" si="66"/>
        <v>0</v>
      </c>
      <c r="S147" s="6" t="str">
        <f t="shared" si="67"/>
        <v>1900/1/0</v>
      </c>
      <c r="T147" s="7">
        <f t="shared" si="73"/>
        <v>0</v>
      </c>
      <c r="U147" s="8">
        <f t="shared" si="68"/>
        <v>10000</v>
      </c>
      <c r="V147" s="7">
        <f t="shared" si="76"/>
        <v>0</v>
      </c>
      <c r="W147" s="9">
        <f t="shared" si="69"/>
        <v>0</v>
      </c>
      <c r="X147" s="9" t="str">
        <f t="shared" si="74"/>
        <v/>
      </c>
      <c r="Y147" s="9" t="str">
        <f t="shared" si="77"/>
        <v/>
      </c>
      <c r="Z147" s="10" t="str">
        <f t="shared" si="78"/>
        <v/>
      </c>
      <c r="AA147" s="9">
        <f t="shared" si="70"/>
        <v>0</v>
      </c>
      <c r="AB147" s="11" t="e">
        <f>COUNTIF(H$2:H147,"&gt;0")/(COUNTIF(H$2:H147,"&lt;0")+COUNTIF(H$2:H147,"&gt;0"))</f>
        <v>#DIV/0!</v>
      </c>
      <c r="AC147" s="11" t="e">
        <f t="shared" si="71"/>
        <v>#DIV/0!</v>
      </c>
      <c r="AD147" s="8" t="e">
        <f t="shared" si="72"/>
        <v>#DIV/0!</v>
      </c>
      <c r="AE147" s="11" t="e">
        <f t="shared" si="58"/>
        <v>#DIV/0!</v>
      </c>
      <c r="AF147" s="11" t="e">
        <f t="shared" si="59"/>
        <v>#DIV/0!</v>
      </c>
      <c r="AG147" s="12" t="str">
        <f>IF(ISERROR(SUMIF($G$1:$G147,"&gt;0")/-SUMIF($G$1:$G147,"&lt;0"))=FALSE,SUMIF($G$1:$G147,"&gt;0")/-SUMIF($G$1:$G147,"&lt;0"),"")</f>
        <v/>
      </c>
      <c r="AH147" s="12"/>
      <c r="AI147" s="21" t="str">
        <f t="shared" si="79"/>
        <v/>
      </c>
      <c r="AJ147" s="21" t="str">
        <f t="shared" si="80"/>
        <v/>
      </c>
      <c r="AK147" s="21" t="e">
        <f t="shared" si="81"/>
        <v>#DIV/0!</v>
      </c>
      <c r="AL147" s="6"/>
      <c r="AM147" s="6"/>
      <c r="AN147" s="6"/>
      <c r="AO147" s="6"/>
    </row>
    <row r="148" spans="1:41" ht="18.75" customHeight="1" thickBot="1">
      <c r="A148" t="str">
        <f t="shared" si="75"/>
        <v/>
      </c>
      <c r="B148" s="73"/>
      <c r="C148" s="73"/>
      <c r="D148" s="73"/>
      <c r="E148" s="73"/>
      <c r="F148" s="73"/>
      <c r="G148" s="73"/>
      <c r="H148" s="73"/>
      <c r="I148" s="74"/>
      <c r="J148" s="74"/>
      <c r="K148" s="73"/>
      <c r="L148" s="6" t="str">
        <f t="shared" si="60"/>
        <v>Saturday</v>
      </c>
      <c r="M148" s="6" t="str">
        <f t="shared" si="61"/>
        <v>Saturday</v>
      </c>
      <c r="N148" s="6">
        <f t="shared" si="62"/>
        <v>1900</v>
      </c>
      <c r="O148" s="6">
        <f t="shared" si="63"/>
        <v>1</v>
      </c>
      <c r="P148" s="6">
        <f t="shared" si="64"/>
        <v>0</v>
      </c>
      <c r="Q148" s="6">
        <f t="shared" si="65"/>
        <v>0</v>
      </c>
      <c r="R148" s="6">
        <f t="shared" si="66"/>
        <v>0</v>
      </c>
      <c r="S148" s="6" t="str">
        <f t="shared" si="67"/>
        <v>1900/1/0</v>
      </c>
      <c r="T148" s="7">
        <f t="shared" si="73"/>
        <v>0</v>
      </c>
      <c r="U148" s="8">
        <f t="shared" si="68"/>
        <v>10000</v>
      </c>
      <c r="V148" s="7">
        <f t="shared" si="76"/>
        <v>0</v>
      </c>
      <c r="W148" s="9">
        <f t="shared" si="69"/>
        <v>0</v>
      </c>
      <c r="X148" s="9" t="str">
        <f t="shared" si="74"/>
        <v/>
      </c>
      <c r="Y148" s="9" t="str">
        <f t="shared" si="77"/>
        <v/>
      </c>
      <c r="Z148" s="10" t="str">
        <f t="shared" si="78"/>
        <v/>
      </c>
      <c r="AA148" s="9">
        <f t="shared" si="70"/>
        <v>0</v>
      </c>
      <c r="AB148" s="11" t="e">
        <f>COUNTIF(H$2:H148,"&gt;0")/(COUNTIF(H$2:H148,"&lt;0")+COUNTIF(H$2:H148,"&gt;0"))</f>
        <v>#DIV/0!</v>
      </c>
      <c r="AC148" s="11" t="e">
        <f t="shared" si="71"/>
        <v>#DIV/0!</v>
      </c>
      <c r="AD148" s="8" t="e">
        <f t="shared" si="72"/>
        <v>#DIV/0!</v>
      </c>
      <c r="AE148" s="11" t="e">
        <f t="shared" si="58"/>
        <v>#DIV/0!</v>
      </c>
      <c r="AF148" s="11" t="e">
        <f t="shared" si="59"/>
        <v>#DIV/0!</v>
      </c>
      <c r="AG148" s="12" t="str">
        <f>IF(ISERROR(SUMIF($G$1:$G148,"&gt;0")/-SUMIF($G$1:$G148,"&lt;0"))=FALSE,SUMIF($G$1:$G148,"&gt;0")/-SUMIF($G$1:$G148,"&lt;0"),"")</f>
        <v/>
      </c>
      <c r="AH148" s="12"/>
      <c r="AI148" s="21" t="str">
        <f t="shared" si="79"/>
        <v/>
      </c>
      <c r="AJ148" s="21" t="str">
        <f t="shared" si="80"/>
        <v/>
      </c>
      <c r="AK148" s="21" t="e">
        <f t="shared" si="81"/>
        <v>#DIV/0!</v>
      </c>
      <c r="AL148" s="6"/>
      <c r="AM148" s="6"/>
      <c r="AN148" s="6"/>
      <c r="AO148" s="6"/>
    </row>
    <row r="149" spans="1:41" ht="18.75" customHeight="1" thickBot="1">
      <c r="A149" t="str">
        <f t="shared" si="75"/>
        <v/>
      </c>
      <c r="B149" s="73"/>
      <c r="C149" s="73"/>
      <c r="D149" s="73"/>
      <c r="E149" s="73"/>
      <c r="F149" s="73"/>
      <c r="G149" s="73"/>
      <c r="H149" s="73"/>
      <c r="I149" s="74"/>
      <c r="J149" s="74"/>
      <c r="K149" s="73"/>
      <c r="L149" s="6" t="str">
        <f t="shared" si="60"/>
        <v>Saturday</v>
      </c>
      <c r="M149" s="6" t="str">
        <f t="shared" si="61"/>
        <v>Saturday</v>
      </c>
      <c r="N149" s="6">
        <f t="shared" si="62"/>
        <v>1900</v>
      </c>
      <c r="O149" s="6">
        <f t="shared" si="63"/>
        <v>1</v>
      </c>
      <c r="P149" s="6">
        <f t="shared" si="64"/>
        <v>0</v>
      </c>
      <c r="Q149" s="6">
        <f t="shared" si="65"/>
        <v>0</v>
      </c>
      <c r="R149" s="6">
        <f t="shared" si="66"/>
        <v>0</v>
      </c>
      <c r="S149" s="6" t="str">
        <f t="shared" si="67"/>
        <v>1900/1/0</v>
      </c>
      <c r="T149" s="7">
        <f t="shared" si="73"/>
        <v>0</v>
      </c>
      <c r="U149" s="8">
        <f t="shared" si="68"/>
        <v>10000</v>
      </c>
      <c r="V149" s="7">
        <f t="shared" si="76"/>
        <v>0</v>
      </c>
      <c r="W149" s="9">
        <f t="shared" si="69"/>
        <v>0</v>
      </c>
      <c r="X149" s="9" t="str">
        <f t="shared" si="74"/>
        <v/>
      </c>
      <c r="Y149" s="9" t="str">
        <f t="shared" si="77"/>
        <v/>
      </c>
      <c r="Z149" s="10" t="str">
        <f t="shared" si="78"/>
        <v/>
      </c>
      <c r="AA149" s="9">
        <f t="shared" si="70"/>
        <v>0</v>
      </c>
      <c r="AB149" s="11" t="e">
        <f>COUNTIF(H$2:H149,"&gt;0")/(COUNTIF(H$2:H149,"&lt;0")+COUNTIF(H$2:H149,"&gt;0"))</f>
        <v>#DIV/0!</v>
      </c>
      <c r="AC149" s="11" t="e">
        <f t="shared" si="71"/>
        <v>#DIV/0!</v>
      </c>
      <c r="AD149" s="8" t="e">
        <f t="shared" si="72"/>
        <v>#DIV/0!</v>
      </c>
      <c r="AE149" s="11" t="e">
        <f t="shared" si="58"/>
        <v>#DIV/0!</v>
      </c>
      <c r="AF149" s="11" t="e">
        <f t="shared" si="59"/>
        <v>#DIV/0!</v>
      </c>
      <c r="AG149" s="12" t="str">
        <f>IF(ISERROR(SUMIF($G$1:$G149,"&gt;0")/-SUMIF($G$1:$G149,"&lt;0"))=FALSE,SUMIF($G$1:$G149,"&gt;0")/-SUMIF($G$1:$G149,"&lt;0"),"")</f>
        <v/>
      </c>
      <c r="AH149" s="12"/>
      <c r="AI149" s="21" t="str">
        <f t="shared" si="79"/>
        <v/>
      </c>
      <c r="AJ149" s="21" t="str">
        <f t="shared" si="80"/>
        <v/>
      </c>
      <c r="AK149" s="21" t="e">
        <f t="shared" si="81"/>
        <v>#DIV/0!</v>
      </c>
      <c r="AL149" s="6"/>
      <c r="AM149" s="6"/>
      <c r="AN149" s="6"/>
      <c r="AO149" s="6"/>
    </row>
    <row r="150" spans="1:41" ht="18.75" customHeight="1" thickBot="1">
      <c r="A150" t="str">
        <f t="shared" si="75"/>
        <v/>
      </c>
      <c r="B150" s="73"/>
      <c r="C150" s="73"/>
      <c r="D150" s="73"/>
      <c r="E150" s="73"/>
      <c r="F150" s="73"/>
      <c r="G150" s="73"/>
      <c r="H150" s="73"/>
      <c r="I150" s="74"/>
      <c r="J150" s="74"/>
      <c r="K150" s="73"/>
      <c r="L150" s="6" t="str">
        <f t="shared" si="60"/>
        <v>Saturday</v>
      </c>
      <c r="M150" s="6" t="str">
        <f t="shared" si="61"/>
        <v>Saturday</v>
      </c>
      <c r="N150" s="6">
        <f t="shared" si="62"/>
        <v>1900</v>
      </c>
      <c r="O150" s="6">
        <f t="shared" si="63"/>
        <v>1</v>
      </c>
      <c r="P150" s="6">
        <f t="shared" si="64"/>
        <v>0</v>
      </c>
      <c r="Q150" s="6">
        <f t="shared" si="65"/>
        <v>0</v>
      </c>
      <c r="R150" s="6">
        <f t="shared" si="66"/>
        <v>0</v>
      </c>
      <c r="S150" s="6" t="str">
        <f t="shared" si="67"/>
        <v>1900/1/0</v>
      </c>
      <c r="T150" s="7">
        <f t="shared" si="73"/>
        <v>0</v>
      </c>
      <c r="U150" s="8">
        <f t="shared" si="68"/>
        <v>10000</v>
      </c>
      <c r="V150" s="7">
        <f t="shared" si="76"/>
        <v>0</v>
      </c>
      <c r="W150" s="9">
        <f t="shared" si="69"/>
        <v>0</v>
      </c>
      <c r="X150" s="9" t="str">
        <f t="shared" si="74"/>
        <v/>
      </c>
      <c r="Y150" s="9" t="str">
        <f t="shared" si="77"/>
        <v/>
      </c>
      <c r="Z150" s="10" t="str">
        <f t="shared" si="78"/>
        <v/>
      </c>
      <c r="AA150" s="9">
        <f t="shared" si="70"/>
        <v>0</v>
      </c>
      <c r="AB150" s="11" t="e">
        <f>COUNTIF(H$2:H150,"&gt;0")/(COUNTIF(H$2:H150,"&lt;0")+COUNTIF(H$2:H150,"&gt;0"))</f>
        <v>#DIV/0!</v>
      </c>
      <c r="AC150" s="11" t="e">
        <f t="shared" si="71"/>
        <v>#DIV/0!</v>
      </c>
      <c r="AD150" s="8" t="e">
        <f t="shared" si="72"/>
        <v>#DIV/0!</v>
      </c>
      <c r="AE150" s="11" t="e">
        <f t="shared" si="58"/>
        <v>#DIV/0!</v>
      </c>
      <c r="AF150" s="11" t="e">
        <f t="shared" si="59"/>
        <v>#DIV/0!</v>
      </c>
      <c r="AG150" s="12" t="str">
        <f>IF(ISERROR(SUMIF($G$1:$G150,"&gt;0")/-SUMIF($G$1:$G150,"&lt;0"))=FALSE,SUMIF($G$1:$G150,"&gt;0")/-SUMIF($G$1:$G150,"&lt;0"),"")</f>
        <v/>
      </c>
      <c r="AH150" s="12"/>
      <c r="AI150" s="21" t="str">
        <f t="shared" si="79"/>
        <v/>
      </c>
      <c r="AJ150" s="21" t="str">
        <f t="shared" si="80"/>
        <v/>
      </c>
      <c r="AK150" s="21" t="e">
        <f t="shared" si="81"/>
        <v>#DIV/0!</v>
      </c>
      <c r="AL150" s="6"/>
      <c r="AM150" s="6"/>
      <c r="AN150" s="6"/>
      <c r="AO150" s="6"/>
    </row>
    <row r="151" spans="1:41" ht="18.75" customHeight="1" thickBot="1">
      <c r="A151" t="str">
        <f t="shared" si="75"/>
        <v/>
      </c>
      <c r="B151" s="73"/>
      <c r="C151" s="73"/>
      <c r="D151" s="73"/>
      <c r="E151" s="73"/>
      <c r="F151" s="73"/>
      <c r="G151" s="73"/>
      <c r="H151" s="73"/>
      <c r="I151" s="74"/>
      <c r="J151" s="74"/>
      <c r="K151" s="73"/>
      <c r="L151" s="6" t="str">
        <f t="shared" si="60"/>
        <v>Saturday</v>
      </c>
      <c r="M151" s="6" t="str">
        <f t="shared" si="61"/>
        <v>Saturday</v>
      </c>
      <c r="N151" s="6">
        <f t="shared" si="62"/>
        <v>1900</v>
      </c>
      <c r="O151" s="6">
        <f t="shared" si="63"/>
        <v>1</v>
      </c>
      <c r="P151" s="6">
        <f t="shared" si="64"/>
        <v>0</v>
      </c>
      <c r="Q151" s="6">
        <f t="shared" si="65"/>
        <v>0</v>
      </c>
      <c r="R151" s="6">
        <f t="shared" si="66"/>
        <v>0</v>
      </c>
      <c r="S151" s="6" t="str">
        <f t="shared" si="67"/>
        <v>1900/1/0</v>
      </c>
      <c r="T151" s="7">
        <f t="shared" si="73"/>
        <v>0</v>
      </c>
      <c r="U151" s="8">
        <f t="shared" si="68"/>
        <v>10000</v>
      </c>
      <c r="V151" s="7">
        <f t="shared" si="76"/>
        <v>0</v>
      </c>
      <c r="W151" s="9">
        <f t="shared" si="69"/>
        <v>0</v>
      </c>
      <c r="X151" s="9" t="str">
        <f t="shared" si="74"/>
        <v/>
      </c>
      <c r="Y151" s="9" t="str">
        <f t="shared" si="77"/>
        <v/>
      </c>
      <c r="Z151" s="10" t="str">
        <f t="shared" si="78"/>
        <v/>
      </c>
      <c r="AA151" s="9">
        <f t="shared" si="70"/>
        <v>0</v>
      </c>
      <c r="AB151" s="11" t="e">
        <f>COUNTIF(H$2:H151,"&gt;0")/(COUNTIF(H$2:H151,"&lt;0")+COUNTIF(H$2:H151,"&gt;0"))</f>
        <v>#DIV/0!</v>
      </c>
      <c r="AC151" s="11" t="e">
        <f t="shared" si="71"/>
        <v>#DIV/0!</v>
      </c>
      <c r="AD151" s="8" t="e">
        <f t="shared" si="72"/>
        <v>#DIV/0!</v>
      </c>
      <c r="AE151" s="11" t="e">
        <f t="shared" si="58"/>
        <v>#DIV/0!</v>
      </c>
      <c r="AF151" s="11" t="e">
        <f t="shared" si="59"/>
        <v>#DIV/0!</v>
      </c>
      <c r="AG151" s="12" t="str">
        <f>IF(ISERROR(SUMIF($G$1:$G151,"&gt;0")/-SUMIF($G$1:$G151,"&lt;0"))=FALSE,SUMIF($G$1:$G151,"&gt;0")/-SUMIF($G$1:$G151,"&lt;0"),"")</f>
        <v/>
      </c>
      <c r="AH151" s="12"/>
      <c r="AI151" s="21" t="str">
        <f t="shared" si="79"/>
        <v/>
      </c>
      <c r="AJ151" s="21" t="str">
        <f t="shared" si="80"/>
        <v/>
      </c>
      <c r="AK151" s="21" t="e">
        <f t="shared" si="81"/>
        <v>#DIV/0!</v>
      </c>
      <c r="AL151" s="6"/>
      <c r="AM151" s="6"/>
      <c r="AN151" s="6"/>
      <c r="AO151" s="6"/>
    </row>
    <row r="152" spans="1:41" ht="18.75" customHeight="1" thickBot="1">
      <c r="A152" t="str">
        <f t="shared" si="75"/>
        <v/>
      </c>
      <c r="B152" s="73"/>
      <c r="C152" s="73"/>
      <c r="D152" s="73"/>
      <c r="E152" s="73"/>
      <c r="F152" s="73"/>
      <c r="G152" s="73"/>
      <c r="H152" s="73"/>
      <c r="I152" s="74"/>
      <c r="J152" s="74"/>
      <c r="K152" s="73"/>
      <c r="L152" s="6" t="str">
        <f t="shared" si="60"/>
        <v>Saturday</v>
      </c>
      <c r="M152" s="6" t="str">
        <f t="shared" si="61"/>
        <v>Saturday</v>
      </c>
      <c r="N152" s="6">
        <f t="shared" si="62"/>
        <v>1900</v>
      </c>
      <c r="O152" s="6">
        <f t="shared" si="63"/>
        <v>1</v>
      </c>
      <c r="P152" s="6">
        <f t="shared" si="64"/>
        <v>0</v>
      </c>
      <c r="Q152" s="6">
        <f t="shared" si="65"/>
        <v>0</v>
      </c>
      <c r="R152" s="6">
        <f t="shared" si="66"/>
        <v>0</v>
      </c>
      <c r="S152" s="6" t="str">
        <f t="shared" si="67"/>
        <v>1900/1/0</v>
      </c>
      <c r="T152" s="7">
        <f t="shared" si="73"/>
        <v>0</v>
      </c>
      <c r="U152" s="8">
        <f t="shared" si="68"/>
        <v>10000</v>
      </c>
      <c r="V152" s="7">
        <f t="shared" si="76"/>
        <v>0</v>
      </c>
      <c r="W152" s="9">
        <f t="shared" si="69"/>
        <v>0</v>
      </c>
      <c r="X152" s="9" t="str">
        <f t="shared" si="74"/>
        <v/>
      </c>
      <c r="Y152" s="9" t="str">
        <f t="shared" si="77"/>
        <v/>
      </c>
      <c r="Z152" s="10" t="str">
        <f t="shared" si="78"/>
        <v/>
      </c>
      <c r="AA152" s="9">
        <f t="shared" si="70"/>
        <v>0</v>
      </c>
      <c r="AB152" s="11" t="e">
        <f>COUNTIF(H$2:H152,"&gt;0")/(COUNTIF(H$2:H152,"&lt;0")+COUNTIF(H$2:H152,"&gt;0"))</f>
        <v>#DIV/0!</v>
      </c>
      <c r="AC152" s="11" t="e">
        <f t="shared" si="71"/>
        <v>#DIV/0!</v>
      </c>
      <c r="AD152" s="8" t="e">
        <f t="shared" si="72"/>
        <v>#DIV/0!</v>
      </c>
      <c r="AE152" s="11" t="e">
        <f t="shared" si="58"/>
        <v>#DIV/0!</v>
      </c>
      <c r="AF152" s="11" t="e">
        <f t="shared" si="59"/>
        <v>#DIV/0!</v>
      </c>
      <c r="AG152" s="12" t="str">
        <f>IF(ISERROR(SUMIF($G$1:$G152,"&gt;0")/-SUMIF($G$1:$G152,"&lt;0"))=FALSE,SUMIF($G$1:$G152,"&gt;0")/-SUMIF($G$1:$G152,"&lt;0"),"")</f>
        <v/>
      </c>
      <c r="AH152" s="12"/>
      <c r="AI152" s="21" t="str">
        <f t="shared" si="79"/>
        <v/>
      </c>
      <c r="AJ152" s="21" t="str">
        <f t="shared" si="80"/>
        <v/>
      </c>
      <c r="AK152" s="21" t="e">
        <f t="shared" si="81"/>
        <v>#DIV/0!</v>
      </c>
      <c r="AL152" s="6"/>
      <c r="AM152" s="6"/>
      <c r="AN152" s="6"/>
      <c r="AO152" s="6"/>
    </row>
    <row r="153" spans="1:41" ht="18.75" customHeight="1" thickBot="1">
      <c r="A153" t="str">
        <f t="shared" si="75"/>
        <v/>
      </c>
      <c r="B153" s="73"/>
      <c r="C153" s="73"/>
      <c r="D153" s="73"/>
      <c r="E153" s="73"/>
      <c r="F153" s="73"/>
      <c r="G153" s="73"/>
      <c r="H153" s="73"/>
      <c r="I153" s="74"/>
      <c r="J153" s="74"/>
      <c r="K153" s="73"/>
      <c r="L153" s="6" t="str">
        <f t="shared" si="60"/>
        <v>Saturday</v>
      </c>
      <c r="M153" s="6" t="str">
        <f t="shared" si="61"/>
        <v>Saturday</v>
      </c>
      <c r="N153" s="6">
        <f t="shared" si="62"/>
        <v>1900</v>
      </c>
      <c r="O153" s="6">
        <f t="shared" si="63"/>
        <v>1</v>
      </c>
      <c r="P153" s="6">
        <f t="shared" si="64"/>
        <v>0</v>
      </c>
      <c r="Q153" s="6">
        <f t="shared" si="65"/>
        <v>0</v>
      </c>
      <c r="R153" s="6">
        <f t="shared" si="66"/>
        <v>0</v>
      </c>
      <c r="S153" s="6" t="str">
        <f t="shared" si="67"/>
        <v>1900/1/0</v>
      </c>
      <c r="T153" s="7">
        <f t="shared" si="73"/>
        <v>0</v>
      </c>
      <c r="U153" s="8">
        <f t="shared" si="68"/>
        <v>10000</v>
      </c>
      <c r="V153" s="7">
        <f t="shared" si="76"/>
        <v>0</v>
      </c>
      <c r="W153" s="9">
        <f t="shared" si="69"/>
        <v>0</v>
      </c>
      <c r="X153" s="9" t="str">
        <f t="shared" si="74"/>
        <v/>
      </c>
      <c r="Y153" s="9" t="str">
        <f t="shared" si="77"/>
        <v/>
      </c>
      <c r="Z153" s="10" t="str">
        <f t="shared" si="78"/>
        <v/>
      </c>
      <c r="AA153" s="9">
        <f t="shared" si="70"/>
        <v>0</v>
      </c>
      <c r="AB153" s="11" t="e">
        <f>COUNTIF(H$2:H153,"&gt;0")/(COUNTIF(H$2:H153,"&lt;0")+COUNTIF(H$2:H153,"&gt;0"))</f>
        <v>#DIV/0!</v>
      </c>
      <c r="AC153" s="11" t="e">
        <f t="shared" si="71"/>
        <v>#DIV/0!</v>
      </c>
      <c r="AD153" s="8" t="e">
        <f t="shared" si="72"/>
        <v>#DIV/0!</v>
      </c>
      <c r="AE153" s="11" t="e">
        <f t="shared" si="58"/>
        <v>#DIV/0!</v>
      </c>
      <c r="AF153" s="11" t="e">
        <f t="shared" si="59"/>
        <v>#DIV/0!</v>
      </c>
      <c r="AG153" s="12" t="str">
        <f>IF(ISERROR(SUMIF($G$1:$G153,"&gt;0")/-SUMIF($G$1:$G153,"&lt;0"))=FALSE,SUMIF($G$1:$G153,"&gt;0")/-SUMIF($G$1:$G153,"&lt;0"),"")</f>
        <v/>
      </c>
      <c r="AH153" s="12"/>
      <c r="AI153" s="21" t="str">
        <f t="shared" si="79"/>
        <v/>
      </c>
      <c r="AJ153" s="21" t="str">
        <f t="shared" si="80"/>
        <v/>
      </c>
      <c r="AK153" s="21" t="e">
        <f t="shared" si="81"/>
        <v>#DIV/0!</v>
      </c>
      <c r="AL153" s="6"/>
      <c r="AM153" s="6"/>
      <c r="AN153" s="6"/>
      <c r="AO153" s="6"/>
    </row>
    <row r="154" spans="1:41" ht="18.75" customHeight="1" thickBot="1">
      <c r="A154" t="str">
        <f t="shared" si="75"/>
        <v/>
      </c>
      <c r="B154" s="73"/>
      <c r="C154" s="73"/>
      <c r="D154" s="73"/>
      <c r="E154" s="73"/>
      <c r="F154" s="73"/>
      <c r="G154" s="73"/>
      <c r="H154" s="73"/>
      <c r="I154" s="74"/>
      <c r="J154" s="74"/>
      <c r="K154" s="73"/>
      <c r="L154" s="6" t="str">
        <f t="shared" si="60"/>
        <v>Saturday</v>
      </c>
      <c r="M154" s="6" t="str">
        <f t="shared" si="61"/>
        <v>Saturday</v>
      </c>
      <c r="N154" s="6">
        <f t="shared" si="62"/>
        <v>1900</v>
      </c>
      <c r="O154" s="6">
        <f t="shared" si="63"/>
        <v>1</v>
      </c>
      <c r="P154" s="6">
        <f t="shared" si="64"/>
        <v>0</v>
      </c>
      <c r="Q154" s="6">
        <f t="shared" si="65"/>
        <v>0</v>
      </c>
      <c r="R154" s="6">
        <f t="shared" si="66"/>
        <v>0</v>
      </c>
      <c r="S154" s="6" t="str">
        <f t="shared" si="67"/>
        <v>1900/1/0</v>
      </c>
      <c r="T154" s="7">
        <f t="shared" si="73"/>
        <v>0</v>
      </c>
      <c r="U154" s="8">
        <f t="shared" si="68"/>
        <v>10000</v>
      </c>
      <c r="V154" s="7">
        <f t="shared" si="76"/>
        <v>0</v>
      </c>
      <c r="W154" s="9">
        <f t="shared" si="69"/>
        <v>0</v>
      </c>
      <c r="X154" s="9" t="str">
        <f t="shared" si="74"/>
        <v/>
      </c>
      <c r="Y154" s="9" t="str">
        <f t="shared" si="77"/>
        <v/>
      </c>
      <c r="Z154" s="10" t="str">
        <f t="shared" si="78"/>
        <v/>
      </c>
      <c r="AA154" s="9">
        <f t="shared" si="70"/>
        <v>0</v>
      </c>
      <c r="AB154" s="11" t="e">
        <f>COUNTIF(H$2:H154,"&gt;0")/(COUNTIF(H$2:H154,"&lt;0")+COUNTIF(H$2:H154,"&gt;0"))</f>
        <v>#DIV/0!</v>
      </c>
      <c r="AC154" s="11" t="e">
        <f t="shared" si="71"/>
        <v>#DIV/0!</v>
      </c>
      <c r="AD154" s="8" t="e">
        <f t="shared" si="72"/>
        <v>#DIV/0!</v>
      </c>
      <c r="AE154" s="11" t="e">
        <f t="shared" si="58"/>
        <v>#DIV/0!</v>
      </c>
      <c r="AF154" s="11" t="e">
        <f t="shared" si="59"/>
        <v>#DIV/0!</v>
      </c>
      <c r="AG154" s="12" t="str">
        <f>IF(ISERROR(SUMIF($G$1:$G154,"&gt;0")/-SUMIF($G$1:$G154,"&lt;0"))=FALSE,SUMIF($G$1:$G154,"&gt;0")/-SUMIF($G$1:$G154,"&lt;0"),"")</f>
        <v/>
      </c>
      <c r="AH154" s="12"/>
      <c r="AI154" s="21" t="str">
        <f t="shared" si="79"/>
        <v/>
      </c>
      <c r="AJ154" s="21" t="str">
        <f t="shared" si="80"/>
        <v/>
      </c>
      <c r="AK154" s="21" t="e">
        <f t="shared" si="81"/>
        <v>#DIV/0!</v>
      </c>
      <c r="AL154" s="6"/>
      <c r="AM154" s="6"/>
      <c r="AN154" s="6"/>
      <c r="AO154" s="6"/>
    </row>
    <row r="155" spans="1:41" ht="18.75" customHeight="1" thickBot="1">
      <c r="A155" t="str">
        <f t="shared" si="75"/>
        <v/>
      </c>
      <c r="B155" s="73"/>
      <c r="C155" s="73"/>
      <c r="D155" s="73"/>
      <c r="E155" s="73"/>
      <c r="F155" s="73"/>
      <c r="G155" s="73"/>
      <c r="H155" s="73"/>
      <c r="I155" s="74"/>
      <c r="J155" s="74"/>
      <c r="K155" s="73"/>
      <c r="L155" s="6" t="str">
        <f t="shared" si="60"/>
        <v>Saturday</v>
      </c>
      <c r="M155" s="6" t="str">
        <f t="shared" si="61"/>
        <v>Saturday</v>
      </c>
      <c r="N155" s="6">
        <f t="shared" si="62"/>
        <v>1900</v>
      </c>
      <c r="O155" s="6">
        <f t="shared" si="63"/>
        <v>1</v>
      </c>
      <c r="P155" s="6">
        <f t="shared" si="64"/>
        <v>0</v>
      </c>
      <c r="Q155" s="6">
        <f t="shared" si="65"/>
        <v>0</v>
      </c>
      <c r="R155" s="6">
        <f t="shared" si="66"/>
        <v>0</v>
      </c>
      <c r="S155" s="6" t="str">
        <f t="shared" si="67"/>
        <v>1900/1/0</v>
      </c>
      <c r="T155" s="7">
        <f t="shared" si="73"/>
        <v>0</v>
      </c>
      <c r="U155" s="8">
        <f t="shared" si="68"/>
        <v>10000</v>
      </c>
      <c r="V155" s="7">
        <f t="shared" si="76"/>
        <v>0</v>
      </c>
      <c r="W155" s="9">
        <f t="shared" si="69"/>
        <v>0</v>
      </c>
      <c r="X155" s="9" t="str">
        <f t="shared" si="74"/>
        <v/>
      </c>
      <c r="Y155" s="9" t="str">
        <f t="shared" si="77"/>
        <v/>
      </c>
      <c r="Z155" s="10" t="str">
        <f t="shared" si="78"/>
        <v/>
      </c>
      <c r="AA155" s="9">
        <f t="shared" si="70"/>
        <v>0</v>
      </c>
      <c r="AB155" s="11" t="e">
        <f>COUNTIF(H$2:H155,"&gt;0")/(COUNTIF(H$2:H155,"&lt;0")+COUNTIF(H$2:H155,"&gt;0"))</f>
        <v>#DIV/0!</v>
      </c>
      <c r="AC155" s="11" t="e">
        <f t="shared" si="71"/>
        <v>#DIV/0!</v>
      </c>
      <c r="AD155" s="8" t="e">
        <f t="shared" si="72"/>
        <v>#DIV/0!</v>
      </c>
      <c r="AE155" s="11" t="e">
        <f t="shared" si="58"/>
        <v>#DIV/0!</v>
      </c>
      <c r="AF155" s="11" t="e">
        <f t="shared" si="59"/>
        <v>#DIV/0!</v>
      </c>
      <c r="AG155" s="12" t="str">
        <f>IF(ISERROR(SUMIF($G$1:$G155,"&gt;0")/-SUMIF($G$1:$G155,"&lt;0"))=FALSE,SUMIF($G$1:$G155,"&gt;0")/-SUMIF($G$1:$G155,"&lt;0"),"")</f>
        <v/>
      </c>
      <c r="AH155" s="12"/>
      <c r="AI155" s="21" t="str">
        <f t="shared" si="79"/>
        <v/>
      </c>
      <c r="AJ155" s="21" t="str">
        <f t="shared" si="80"/>
        <v/>
      </c>
      <c r="AK155" s="21" t="e">
        <f t="shared" si="81"/>
        <v>#DIV/0!</v>
      </c>
      <c r="AL155" s="6"/>
      <c r="AM155" s="6"/>
      <c r="AN155" s="6"/>
      <c r="AO155" s="6"/>
    </row>
    <row r="156" spans="1:41" ht="18.75" customHeight="1" thickBot="1">
      <c r="A156" t="str">
        <f t="shared" si="75"/>
        <v/>
      </c>
      <c r="B156" s="73"/>
      <c r="C156" s="73"/>
      <c r="D156" s="73"/>
      <c r="E156" s="73"/>
      <c r="F156" s="73"/>
      <c r="G156" s="73"/>
      <c r="H156" s="73"/>
      <c r="I156" s="74"/>
      <c r="J156" s="74"/>
      <c r="K156" s="73"/>
      <c r="L156" s="6" t="str">
        <f t="shared" si="60"/>
        <v>Saturday</v>
      </c>
      <c r="M156" s="6" t="str">
        <f t="shared" si="61"/>
        <v>Saturday</v>
      </c>
      <c r="N156" s="6">
        <f t="shared" si="62"/>
        <v>1900</v>
      </c>
      <c r="O156" s="6">
        <f t="shared" si="63"/>
        <v>1</v>
      </c>
      <c r="P156" s="6">
        <f t="shared" si="64"/>
        <v>0</v>
      </c>
      <c r="Q156" s="6">
        <f t="shared" si="65"/>
        <v>0</v>
      </c>
      <c r="R156" s="6">
        <f t="shared" si="66"/>
        <v>0</v>
      </c>
      <c r="S156" s="6" t="str">
        <f t="shared" si="67"/>
        <v>1900/1/0</v>
      </c>
      <c r="T156" s="7">
        <f t="shared" si="73"/>
        <v>0</v>
      </c>
      <c r="U156" s="8">
        <f t="shared" si="68"/>
        <v>10000</v>
      </c>
      <c r="V156" s="7">
        <f t="shared" si="76"/>
        <v>0</v>
      </c>
      <c r="W156" s="9">
        <f t="shared" si="69"/>
        <v>0</v>
      </c>
      <c r="X156" s="9" t="str">
        <f t="shared" si="74"/>
        <v/>
      </c>
      <c r="Y156" s="9" t="str">
        <f t="shared" si="77"/>
        <v/>
      </c>
      <c r="Z156" s="10" t="str">
        <f t="shared" si="78"/>
        <v/>
      </c>
      <c r="AA156" s="9">
        <f t="shared" si="70"/>
        <v>0</v>
      </c>
      <c r="AB156" s="11" t="e">
        <f>COUNTIF(H$2:H156,"&gt;0")/(COUNTIF(H$2:H156,"&lt;0")+COUNTIF(H$2:H156,"&gt;0"))</f>
        <v>#DIV/0!</v>
      </c>
      <c r="AC156" s="11" t="e">
        <f t="shared" si="71"/>
        <v>#DIV/0!</v>
      </c>
      <c r="AD156" s="8" t="e">
        <f t="shared" si="72"/>
        <v>#DIV/0!</v>
      </c>
      <c r="AE156" s="11" t="e">
        <f t="shared" si="58"/>
        <v>#DIV/0!</v>
      </c>
      <c r="AF156" s="11" t="e">
        <f t="shared" si="59"/>
        <v>#DIV/0!</v>
      </c>
      <c r="AG156" s="12" t="str">
        <f>IF(ISERROR(SUMIF($G$1:$G156,"&gt;0")/-SUMIF($G$1:$G156,"&lt;0"))=FALSE,SUMIF($G$1:$G156,"&gt;0")/-SUMIF($G$1:$G156,"&lt;0"),"")</f>
        <v/>
      </c>
      <c r="AH156" s="12"/>
      <c r="AI156" s="21" t="str">
        <f t="shared" si="79"/>
        <v/>
      </c>
      <c r="AJ156" s="21" t="str">
        <f t="shared" si="80"/>
        <v/>
      </c>
      <c r="AK156" s="21" t="e">
        <f t="shared" si="81"/>
        <v>#DIV/0!</v>
      </c>
      <c r="AL156" s="6"/>
      <c r="AM156" s="6"/>
      <c r="AN156" s="6"/>
      <c r="AO156" s="6"/>
    </row>
    <row r="157" spans="1:41" ht="18.75" customHeight="1" thickBot="1">
      <c r="A157" t="str">
        <f t="shared" si="75"/>
        <v/>
      </c>
      <c r="B157" s="73"/>
      <c r="C157" s="73"/>
      <c r="D157" s="73"/>
      <c r="E157" s="73"/>
      <c r="F157" s="73"/>
      <c r="G157" s="73"/>
      <c r="H157" s="73"/>
      <c r="I157" s="74"/>
      <c r="J157" s="74"/>
      <c r="K157" s="73"/>
      <c r="L157" s="6" t="str">
        <f t="shared" si="60"/>
        <v>Saturday</v>
      </c>
      <c r="M157" s="6" t="str">
        <f t="shared" si="61"/>
        <v>Saturday</v>
      </c>
      <c r="N157" s="6">
        <f t="shared" si="62"/>
        <v>1900</v>
      </c>
      <c r="O157" s="6">
        <f t="shared" si="63"/>
        <v>1</v>
      </c>
      <c r="P157" s="6">
        <f t="shared" si="64"/>
        <v>0</v>
      </c>
      <c r="Q157" s="6">
        <f t="shared" si="65"/>
        <v>0</v>
      </c>
      <c r="R157" s="6">
        <f t="shared" si="66"/>
        <v>0</v>
      </c>
      <c r="S157" s="6" t="str">
        <f t="shared" si="67"/>
        <v>1900/1/0</v>
      </c>
      <c r="T157" s="7">
        <f t="shared" si="73"/>
        <v>0</v>
      </c>
      <c r="U157" s="8">
        <f t="shared" si="68"/>
        <v>10000</v>
      </c>
      <c r="V157" s="7">
        <f t="shared" si="76"/>
        <v>0</v>
      </c>
      <c r="W157" s="9">
        <f t="shared" si="69"/>
        <v>0</v>
      </c>
      <c r="X157" s="9" t="str">
        <f t="shared" si="74"/>
        <v/>
      </c>
      <c r="Y157" s="9" t="str">
        <f t="shared" si="77"/>
        <v/>
      </c>
      <c r="Z157" s="10" t="str">
        <f t="shared" si="78"/>
        <v/>
      </c>
      <c r="AA157" s="9">
        <f t="shared" si="70"/>
        <v>0</v>
      </c>
      <c r="AB157" s="11" t="e">
        <f>COUNTIF(H$2:H157,"&gt;0")/(COUNTIF(H$2:H157,"&lt;0")+COUNTIF(H$2:H157,"&gt;0"))</f>
        <v>#DIV/0!</v>
      </c>
      <c r="AC157" s="11" t="e">
        <f t="shared" si="71"/>
        <v>#DIV/0!</v>
      </c>
      <c r="AD157" s="8" t="e">
        <f t="shared" si="72"/>
        <v>#DIV/0!</v>
      </c>
      <c r="AE157" s="11" t="e">
        <f t="shared" si="58"/>
        <v>#DIV/0!</v>
      </c>
      <c r="AF157" s="11" t="e">
        <f t="shared" si="59"/>
        <v>#DIV/0!</v>
      </c>
      <c r="AG157" s="12" t="str">
        <f>IF(ISERROR(SUMIF($G$1:$G157,"&gt;0")/-SUMIF($G$1:$G157,"&lt;0"))=FALSE,SUMIF($G$1:$G157,"&gt;0")/-SUMIF($G$1:$G157,"&lt;0"),"")</f>
        <v/>
      </c>
      <c r="AH157" s="12"/>
      <c r="AI157" s="21" t="str">
        <f t="shared" si="79"/>
        <v/>
      </c>
      <c r="AJ157" s="21" t="str">
        <f t="shared" si="80"/>
        <v/>
      </c>
      <c r="AK157" s="21" t="e">
        <f t="shared" si="81"/>
        <v>#DIV/0!</v>
      </c>
      <c r="AL157" s="6"/>
      <c r="AM157" s="6"/>
      <c r="AN157" s="6"/>
      <c r="AO157" s="6"/>
    </row>
    <row r="158" spans="1:41" ht="18.75" customHeight="1" thickBot="1">
      <c r="A158" t="str">
        <f t="shared" si="75"/>
        <v/>
      </c>
      <c r="B158" s="73"/>
      <c r="C158" s="73"/>
      <c r="D158" s="73"/>
      <c r="E158" s="73"/>
      <c r="F158" s="73"/>
      <c r="G158" s="73"/>
      <c r="H158" s="73"/>
      <c r="I158" s="74"/>
      <c r="J158" s="74"/>
      <c r="K158" s="73"/>
      <c r="L158" s="6" t="str">
        <f t="shared" si="60"/>
        <v>Saturday</v>
      </c>
      <c r="M158" s="6" t="str">
        <f t="shared" si="61"/>
        <v>Saturday</v>
      </c>
      <c r="N158" s="6">
        <f t="shared" si="62"/>
        <v>1900</v>
      </c>
      <c r="O158" s="6">
        <f t="shared" si="63"/>
        <v>1</v>
      </c>
      <c r="P158" s="6">
        <f t="shared" si="64"/>
        <v>0</v>
      </c>
      <c r="Q158" s="6">
        <f t="shared" si="65"/>
        <v>0</v>
      </c>
      <c r="R158" s="6">
        <f t="shared" si="66"/>
        <v>0</v>
      </c>
      <c r="S158" s="6" t="str">
        <f t="shared" si="67"/>
        <v>1900/1/0</v>
      </c>
      <c r="T158" s="7">
        <f t="shared" si="73"/>
        <v>0</v>
      </c>
      <c r="U158" s="8">
        <f t="shared" si="68"/>
        <v>10000</v>
      </c>
      <c r="V158" s="7">
        <f t="shared" si="76"/>
        <v>0</v>
      </c>
      <c r="W158" s="9">
        <f t="shared" si="69"/>
        <v>0</v>
      </c>
      <c r="X158" s="9" t="str">
        <f t="shared" si="74"/>
        <v/>
      </c>
      <c r="Y158" s="9" t="str">
        <f t="shared" si="77"/>
        <v/>
      </c>
      <c r="Z158" s="10" t="str">
        <f t="shared" si="78"/>
        <v/>
      </c>
      <c r="AA158" s="9">
        <f t="shared" si="70"/>
        <v>0</v>
      </c>
      <c r="AB158" s="11" t="e">
        <f>COUNTIF(H$2:H158,"&gt;0")/(COUNTIF(H$2:H158,"&lt;0")+COUNTIF(H$2:H158,"&gt;0"))</f>
        <v>#DIV/0!</v>
      </c>
      <c r="AC158" s="11" t="e">
        <f t="shared" si="71"/>
        <v>#DIV/0!</v>
      </c>
      <c r="AD158" s="8" t="e">
        <f t="shared" si="72"/>
        <v>#DIV/0!</v>
      </c>
      <c r="AE158" s="11" t="e">
        <f t="shared" si="58"/>
        <v>#DIV/0!</v>
      </c>
      <c r="AF158" s="11" t="e">
        <f t="shared" si="59"/>
        <v>#DIV/0!</v>
      </c>
      <c r="AG158" s="12" t="str">
        <f>IF(ISERROR(SUMIF($G$1:$G158,"&gt;0")/-SUMIF($G$1:$G158,"&lt;0"))=FALSE,SUMIF($G$1:$G158,"&gt;0")/-SUMIF($G$1:$G158,"&lt;0"),"")</f>
        <v/>
      </c>
      <c r="AH158" s="12"/>
      <c r="AI158" s="21" t="str">
        <f t="shared" si="79"/>
        <v/>
      </c>
      <c r="AJ158" s="21" t="str">
        <f t="shared" si="80"/>
        <v/>
      </c>
      <c r="AK158" s="21" t="e">
        <f t="shared" si="81"/>
        <v>#DIV/0!</v>
      </c>
      <c r="AL158" s="6"/>
      <c r="AM158" s="6"/>
      <c r="AN158" s="6"/>
      <c r="AO158" s="6"/>
    </row>
    <row r="159" spans="1:41" ht="18.75" customHeight="1" thickBot="1">
      <c r="A159" t="str">
        <f t="shared" si="75"/>
        <v/>
      </c>
      <c r="B159" s="73"/>
      <c r="C159" s="73"/>
      <c r="D159" s="73"/>
      <c r="E159" s="73"/>
      <c r="F159" s="73"/>
      <c r="G159" s="73"/>
      <c r="H159" s="73"/>
      <c r="I159" s="74"/>
      <c r="J159" s="74"/>
      <c r="K159" s="73"/>
      <c r="L159" s="6" t="str">
        <f t="shared" si="60"/>
        <v>Saturday</v>
      </c>
      <c r="M159" s="6" t="str">
        <f t="shared" si="61"/>
        <v>Saturday</v>
      </c>
      <c r="N159" s="6">
        <f t="shared" si="62"/>
        <v>1900</v>
      </c>
      <c r="O159" s="6">
        <f t="shared" si="63"/>
        <v>1</v>
      </c>
      <c r="P159" s="6">
        <f t="shared" si="64"/>
        <v>0</v>
      </c>
      <c r="Q159" s="6">
        <f t="shared" si="65"/>
        <v>0</v>
      </c>
      <c r="R159" s="6">
        <f t="shared" si="66"/>
        <v>0</v>
      </c>
      <c r="S159" s="6" t="str">
        <f t="shared" si="67"/>
        <v>1900/1/0</v>
      </c>
      <c r="T159" s="7">
        <f t="shared" si="73"/>
        <v>0</v>
      </c>
      <c r="U159" s="8">
        <f t="shared" si="68"/>
        <v>10000</v>
      </c>
      <c r="V159" s="7">
        <f t="shared" si="76"/>
        <v>0</v>
      </c>
      <c r="W159" s="9">
        <f t="shared" si="69"/>
        <v>0</v>
      </c>
      <c r="X159" s="9" t="str">
        <f t="shared" si="74"/>
        <v/>
      </c>
      <c r="Y159" s="9" t="str">
        <f t="shared" si="77"/>
        <v/>
      </c>
      <c r="Z159" s="10" t="str">
        <f t="shared" si="78"/>
        <v/>
      </c>
      <c r="AA159" s="9">
        <f t="shared" si="70"/>
        <v>0</v>
      </c>
      <c r="AB159" s="11" t="e">
        <f>COUNTIF(H$2:H159,"&gt;0")/(COUNTIF(H$2:H159,"&lt;0")+COUNTIF(H$2:H159,"&gt;0"))</f>
        <v>#DIV/0!</v>
      </c>
      <c r="AC159" s="11" t="e">
        <f t="shared" si="71"/>
        <v>#DIV/0!</v>
      </c>
      <c r="AD159" s="8" t="e">
        <f t="shared" si="72"/>
        <v>#DIV/0!</v>
      </c>
      <c r="AE159" s="11" t="e">
        <f t="shared" si="58"/>
        <v>#DIV/0!</v>
      </c>
      <c r="AF159" s="11" t="e">
        <f t="shared" si="59"/>
        <v>#DIV/0!</v>
      </c>
      <c r="AG159" s="12" t="str">
        <f>IF(ISERROR(SUMIF($G$1:$G159,"&gt;0")/-SUMIF($G$1:$G159,"&lt;0"))=FALSE,SUMIF($G$1:$G159,"&gt;0")/-SUMIF($G$1:$G159,"&lt;0"),"")</f>
        <v/>
      </c>
      <c r="AH159" s="12"/>
      <c r="AI159" s="21" t="str">
        <f t="shared" si="79"/>
        <v/>
      </c>
      <c r="AJ159" s="21" t="str">
        <f t="shared" si="80"/>
        <v/>
      </c>
      <c r="AK159" s="21" t="e">
        <f t="shared" si="81"/>
        <v>#DIV/0!</v>
      </c>
      <c r="AL159" s="6"/>
      <c r="AM159" s="6"/>
      <c r="AN159" s="6"/>
      <c r="AO159" s="6"/>
    </row>
    <row r="160" spans="1:41" ht="18.75" customHeight="1" thickBot="1">
      <c r="A160" t="str">
        <f t="shared" si="75"/>
        <v/>
      </c>
      <c r="B160" s="73"/>
      <c r="C160" s="73"/>
      <c r="D160" s="73"/>
      <c r="E160" s="73"/>
      <c r="F160" s="73"/>
      <c r="G160" s="73"/>
      <c r="H160" s="73"/>
      <c r="I160" s="74"/>
      <c r="J160" s="74"/>
      <c r="K160" s="73"/>
      <c r="L160" s="6" t="str">
        <f t="shared" si="60"/>
        <v>Saturday</v>
      </c>
      <c r="M160" s="6" t="str">
        <f t="shared" si="61"/>
        <v>Saturday</v>
      </c>
      <c r="N160" s="6">
        <f t="shared" si="62"/>
        <v>1900</v>
      </c>
      <c r="O160" s="6">
        <f t="shared" si="63"/>
        <v>1</v>
      </c>
      <c r="P160" s="6">
        <f t="shared" si="64"/>
        <v>0</v>
      </c>
      <c r="Q160" s="6">
        <f t="shared" si="65"/>
        <v>0</v>
      </c>
      <c r="R160" s="6">
        <f t="shared" si="66"/>
        <v>0</v>
      </c>
      <c r="S160" s="6" t="str">
        <f t="shared" si="67"/>
        <v>1900/1/0</v>
      </c>
      <c r="T160" s="7">
        <f t="shared" si="73"/>
        <v>0</v>
      </c>
      <c r="U160" s="8">
        <f t="shared" si="68"/>
        <v>10000</v>
      </c>
      <c r="V160" s="7">
        <f t="shared" si="76"/>
        <v>0</v>
      </c>
      <c r="W160" s="9">
        <f t="shared" si="69"/>
        <v>0</v>
      </c>
      <c r="X160" s="9" t="str">
        <f t="shared" si="74"/>
        <v/>
      </c>
      <c r="Y160" s="9" t="str">
        <f t="shared" si="77"/>
        <v/>
      </c>
      <c r="Z160" s="10" t="str">
        <f t="shared" si="78"/>
        <v/>
      </c>
      <c r="AA160" s="9">
        <f t="shared" si="70"/>
        <v>0</v>
      </c>
      <c r="AB160" s="11" t="e">
        <f>COUNTIF(H$2:H160,"&gt;0")/(COUNTIF(H$2:H160,"&lt;0")+COUNTIF(H$2:H160,"&gt;0"))</f>
        <v>#DIV/0!</v>
      </c>
      <c r="AC160" s="11" t="e">
        <f t="shared" si="71"/>
        <v>#DIV/0!</v>
      </c>
      <c r="AD160" s="8" t="e">
        <f t="shared" si="72"/>
        <v>#DIV/0!</v>
      </c>
      <c r="AE160" s="11" t="e">
        <f t="shared" ref="AE160:AE223" si="82">COUNTIF($H130:$H160,"&gt;0")/(COUNTIF($H130:$H160,"&lt;0")+COUNTIF($H130:$H160,"&gt;0"))</f>
        <v>#DIV/0!</v>
      </c>
      <c r="AF160" s="11" t="e">
        <f t="shared" ref="AF160:AF223" si="83">SUM($H130:$H160)/COUNT($H130:$H160)</f>
        <v>#DIV/0!</v>
      </c>
      <c r="AG160" s="12" t="str">
        <f>IF(ISERROR(SUMIF($G$1:$G160,"&gt;0")/-SUMIF($G$1:$G160,"&lt;0"))=FALSE,SUMIF($G$1:$G160,"&gt;0")/-SUMIF($G$1:$G160,"&lt;0"),"")</f>
        <v/>
      </c>
      <c r="AH160" s="12"/>
      <c r="AI160" s="21" t="str">
        <f t="shared" si="79"/>
        <v/>
      </c>
      <c r="AJ160" s="21" t="str">
        <f t="shared" si="80"/>
        <v/>
      </c>
      <c r="AK160" s="21" t="e">
        <f t="shared" si="81"/>
        <v>#DIV/0!</v>
      </c>
      <c r="AL160" s="6"/>
      <c r="AM160" s="6"/>
      <c r="AN160" s="6"/>
      <c r="AO160" s="6"/>
    </row>
    <row r="161" spans="1:41" ht="18.75" customHeight="1" thickBot="1">
      <c r="A161" t="str">
        <f t="shared" si="75"/>
        <v/>
      </c>
      <c r="B161" s="73"/>
      <c r="C161" s="73"/>
      <c r="D161" s="73"/>
      <c r="E161" s="73"/>
      <c r="F161" s="73"/>
      <c r="G161" s="73"/>
      <c r="H161" s="73"/>
      <c r="I161" s="74"/>
      <c r="J161" s="74"/>
      <c r="K161" s="73"/>
      <c r="L161" s="6" t="str">
        <f t="shared" si="60"/>
        <v>Saturday</v>
      </c>
      <c r="M161" s="6" t="str">
        <f t="shared" si="61"/>
        <v>Saturday</v>
      </c>
      <c r="N161" s="6">
        <f t="shared" si="62"/>
        <v>1900</v>
      </c>
      <c r="O161" s="6">
        <f t="shared" si="63"/>
        <v>1</v>
      </c>
      <c r="P161" s="6">
        <f t="shared" si="64"/>
        <v>0</v>
      </c>
      <c r="Q161" s="6">
        <f t="shared" si="65"/>
        <v>0</v>
      </c>
      <c r="R161" s="6">
        <f t="shared" si="66"/>
        <v>0</v>
      </c>
      <c r="S161" s="6" t="str">
        <f t="shared" si="67"/>
        <v>1900/1/0</v>
      </c>
      <c r="T161" s="7">
        <f t="shared" si="73"/>
        <v>0</v>
      </c>
      <c r="U161" s="8">
        <f t="shared" si="68"/>
        <v>10000</v>
      </c>
      <c r="V161" s="7">
        <f t="shared" si="76"/>
        <v>0</v>
      </c>
      <c r="W161" s="9">
        <f t="shared" si="69"/>
        <v>0</v>
      </c>
      <c r="X161" s="9" t="str">
        <f t="shared" si="74"/>
        <v/>
      </c>
      <c r="Y161" s="9" t="str">
        <f t="shared" si="77"/>
        <v/>
      </c>
      <c r="Z161" s="10" t="str">
        <f t="shared" si="78"/>
        <v/>
      </c>
      <c r="AA161" s="9">
        <f t="shared" si="70"/>
        <v>0</v>
      </c>
      <c r="AB161" s="11" t="e">
        <f>COUNTIF(H$2:H161,"&gt;0")/(COUNTIF(H$2:H161,"&lt;0")+COUNTIF(H$2:H161,"&gt;0"))</f>
        <v>#DIV/0!</v>
      </c>
      <c r="AC161" s="11" t="e">
        <f t="shared" si="71"/>
        <v>#DIV/0!</v>
      </c>
      <c r="AD161" s="8" t="e">
        <f t="shared" si="72"/>
        <v>#DIV/0!</v>
      </c>
      <c r="AE161" s="11" t="e">
        <f t="shared" si="82"/>
        <v>#DIV/0!</v>
      </c>
      <c r="AF161" s="11" t="e">
        <f t="shared" si="83"/>
        <v>#DIV/0!</v>
      </c>
      <c r="AG161" s="12" t="str">
        <f>IF(ISERROR(SUMIF($G$1:$G161,"&gt;0")/-SUMIF($G$1:$G161,"&lt;0"))=FALSE,SUMIF($G$1:$G161,"&gt;0")/-SUMIF($G$1:$G161,"&lt;0"),"")</f>
        <v/>
      </c>
      <c r="AH161" s="12"/>
      <c r="AI161" s="21" t="str">
        <f t="shared" si="79"/>
        <v/>
      </c>
      <c r="AJ161" s="21" t="str">
        <f t="shared" si="80"/>
        <v/>
      </c>
      <c r="AK161" s="21" t="e">
        <f t="shared" si="81"/>
        <v>#DIV/0!</v>
      </c>
      <c r="AL161" s="6"/>
      <c r="AM161" s="6"/>
      <c r="AN161" s="6"/>
      <c r="AO161" s="6"/>
    </row>
    <row r="162" spans="1:41" ht="18.75" customHeight="1" thickBot="1">
      <c r="A162" t="str">
        <f t="shared" si="75"/>
        <v/>
      </c>
      <c r="B162" s="73"/>
      <c r="C162" s="73"/>
      <c r="D162" s="73"/>
      <c r="E162" s="73"/>
      <c r="F162" s="73"/>
      <c r="G162" s="73"/>
      <c r="H162" s="73"/>
      <c r="I162" s="74"/>
      <c r="J162" s="74"/>
      <c r="K162" s="73"/>
      <c r="L162" s="6" t="str">
        <f t="shared" si="60"/>
        <v>Saturday</v>
      </c>
      <c r="M162" s="6" t="str">
        <f t="shared" si="61"/>
        <v>Saturday</v>
      </c>
      <c r="N162" s="6">
        <f t="shared" si="62"/>
        <v>1900</v>
      </c>
      <c r="O162" s="6">
        <f t="shared" si="63"/>
        <v>1</v>
      </c>
      <c r="P162" s="6">
        <f t="shared" si="64"/>
        <v>0</v>
      </c>
      <c r="Q162" s="6">
        <f t="shared" si="65"/>
        <v>0</v>
      </c>
      <c r="R162" s="6">
        <f t="shared" si="66"/>
        <v>0</v>
      </c>
      <c r="S162" s="6" t="str">
        <f t="shared" si="67"/>
        <v>1900/1/0</v>
      </c>
      <c r="T162" s="7">
        <f t="shared" si="73"/>
        <v>0</v>
      </c>
      <c r="U162" s="8">
        <f t="shared" si="68"/>
        <v>10000</v>
      </c>
      <c r="V162" s="7">
        <f t="shared" si="76"/>
        <v>0</v>
      </c>
      <c r="W162" s="9">
        <f t="shared" si="69"/>
        <v>0</v>
      </c>
      <c r="X162" s="9" t="str">
        <f t="shared" si="74"/>
        <v/>
      </c>
      <c r="Y162" s="9" t="str">
        <f t="shared" si="77"/>
        <v/>
      </c>
      <c r="Z162" s="10" t="str">
        <f t="shared" si="78"/>
        <v/>
      </c>
      <c r="AA162" s="9">
        <f t="shared" si="70"/>
        <v>0</v>
      </c>
      <c r="AB162" s="11" t="e">
        <f>COUNTIF(H$2:H162,"&gt;0")/(COUNTIF(H$2:H162,"&lt;0")+COUNTIF(H$2:H162,"&gt;0"))</f>
        <v>#DIV/0!</v>
      </c>
      <c r="AC162" s="11" t="e">
        <f t="shared" si="71"/>
        <v>#DIV/0!</v>
      </c>
      <c r="AD162" s="8" t="e">
        <f t="shared" si="72"/>
        <v>#DIV/0!</v>
      </c>
      <c r="AE162" s="11" t="e">
        <f t="shared" si="82"/>
        <v>#DIV/0!</v>
      </c>
      <c r="AF162" s="11" t="e">
        <f t="shared" si="83"/>
        <v>#DIV/0!</v>
      </c>
      <c r="AG162" s="12" t="str">
        <f>IF(ISERROR(SUMIF($G$1:$G162,"&gt;0")/-SUMIF($G$1:$G162,"&lt;0"))=FALSE,SUMIF($G$1:$G162,"&gt;0")/-SUMIF($G$1:$G162,"&lt;0"),"")</f>
        <v/>
      </c>
      <c r="AH162" s="12"/>
      <c r="AI162" s="21" t="str">
        <f t="shared" si="79"/>
        <v/>
      </c>
      <c r="AJ162" s="21" t="str">
        <f t="shared" si="80"/>
        <v/>
      </c>
      <c r="AK162" s="21" t="e">
        <f t="shared" si="81"/>
        <v>#DIV/0!</v>
      </c>
      <c r="AL162" s="6"/>
      <c r="AM162" s="6"/>
      <c r="AN162" s="6"/>
      <c r="AO162" s="6"/>
    </row>
    <row r="163" spans="1:41" ht="18.75" customHeight="1" thickBot="1">
      <c r="A163" t="str">
        <f t="shared" si="75"/>
        <v/>
      </c>
      <c r="B163" s="73"/>
      <c r="C163" s="73"/>
      <c r="D163" s="73"/>
      <c r="E163" s="73"/>
      <c r="F163" s="73"/>
      <c r="G163" s="73"/>
      <c r="H163" s="73"/>
      <c r="I163" s="74"/>
      <c r="J163" s="74"/>
      <c r="K163" s="73"/>
      <c r="L163" s="6" t="str">
        <f t="shared" si="60"/>
        <v>Saturday</v>
      </c>
      <c r="M163" s="6" t="str">
        <f t="shared" si="61"/>
        <v>Saturday</v>
      </c>
      <c r="N163" s="6">
        <f t="shared" si="62"/>
        <v>1900</v>
      </c>
      <c r="O163" s="6">
        <f t="shared" si="63"/>
        <v>1</v>
      </c>
      <c r="P163" s="6">
        <f t="shared" si="64"/>
        <v>0</v>
      </c>
      <c r="Q163" s="6">
        <f t="shared" si="65"/>
        <v>0</v>
      </c>
      <c r="R163" s="6">
        <f t="shared" si="66"/>
        <v>0</v>
      </c>
      <c r="S163" s="6" t="str">
        <f t="shared" si="67"/>
        <v>1900/1/0</v>
      </c>
      <c r="T163" s="7">
        <f t="shared" si="73"/>
        <v>0</v>
      </c>
      <c r="U163" s="8">
        <f t="shared" si="68"/>
        <v>10000</v>
      </c>
      <c r="V163" s="7">
        <f t="shared" si="76"/>
        <v>0</v>
      </c>
      <c r="W163" s="9">
        <f t="shared" si="69"/>
        <v>0</v>
      </c>
      <c r="X163" s="9" t="str">
        <f t="shared" si="74"/>
        <v/>
      </c>
      <c r="Y163" s="9" t="str">
        <f t="shared" si="77"/>
        <v/>
      </c>
      <c r="Z163" s="10" t="str">
        <f t="shared" si="78"/>
        <v/>
      </c>
      <c r="AA163" s="9">
        <f t="shared" si="70"/>
        <v>0</v>
      </c>
      <c r="AB163" s="11" t="e">
        <f>COUNTIF(H$2:H163,"&gt;0")/(COUNTIF(H$2:H163,"&lt;0")+COUNTIF(H$2:H163,"&gt;0"))</f>
        <v>#DIV/0!</v>
      </c>
      <c r="AC163" s="11" t="e">
        <f t="shared" si="71"/>
        <v>#DIV/0!</v>
      </c>
      <c r="AD163" s="8" t="e">
        <f t="shared" si="72"/>
        <v>#DIV/0!</v>
      </c>
      <c r="AE163" s="11" t="e">
        <f t="shared" si="82"/>
        <v>#DIV/0!</v>
      </c>
      <c r="AF163" s="11" t="e">
        <f t="shared" si="83"/>
        <v>#DIV/0!</v>
      </c>
      <c r="AG163" s="12" t="str">
        <f>IF(ISERROR(SUMIF($G$1:$G163,"&gt;0")/-SUMIF($G$1:$G163,"&lt;0"))=FALSE,SUMIF($G$1:$G163,"&gt;0")/-SUMIF($G$1:$G163,"&lt;0"),"")</f>
        <v/>
      </c>
      <c r="AH163" s="12"/>
      <c r="AI163" s="21" t="str">
        <f t="shared" si="79"/>
        <v/>
      </c>
      <c r="AJ163" s="21" t="str">
        <f t="shared" si="80"/>
        <v/>
      </c>
      <c r="AK163" s="21" t="e">
        <f t="shared" si="81"/>
        <v>#DIV/0!</v>
      </c>
      <c r="AL163" s="6"/>
      <c r="AM163" s="6"/>
      <c r="AN163" s="6"/>
      <c r="AO163" s="6"/>
    </row>
    <row r="164" spans="1:41" ht="18.75" customHeight="1" thickBot="1">
      <c r="A164" t="str">
        <f t="shared" si="75"/>
        <v/>
      </c>
      <c r="B164" s="73"/>
      <c r="C164" s="73"/>
      <c r="D164" s="73"/>
      <c r="E164" s="73"/>
      <c r="F164" s="73"/>
      <c r="G164" s="73"/>
      <c r="H164" s="73"/>
      <c r="I164" s="74"/>
      <c r="J164" s="74"/>
      <c r="K164" s="73"/>
      <c r="L164" s="6" t="str">
        <f t="shared" si="60"/>
        <v>Saturday</v>
      </c>
      <c r="M164" s="6" t="str">
        <f t="shared" si="61"/>
        <v>Saturday</v>
      </c>
      <c r="N164" s="6">
        <f t="shared" si="62"/>
        <v>1900</v>
      </c>
      <c r="O164" s="6">
        <f t="shared" si="63"/>
        <v>1</v>
      </c>
      <c r="P164" s="6">
        <f t="shared" si="64"/>
        <v>0</v>
      </c>
      <c r="Q164" s="6">
        <f t="shared" si="65"/>
        <v>0</v>
      </c>
      <c r="R164" s="6">
        <f t="shared" si="66"/>
        <v>0</v>
      </c>
      <c r="S164" s="6" t="str">
        <f t="shared" si="67"/>
        <v>1900/1/0</v>
      </c>
      <c r="T164" s="7">
        <f t="shared" si="73"/>
        <v>0</v>
      </c>
      <c r="U164" s="8">
        <f t="shared" si="68"/>
        <v>10000</v>
      </c>
      <c r="V164" s="7">
        <f t="shared" si="76"/>
        <v>0</v>
      </c>
      <c r="W164" s="9">
        <f t="shared" si="69"/>
        <v>0</v>
      </c>
      <c r="X164" s="9" t="str">
        <f t="shared" si="74"/>
        <v/>
      </c>
      <c r="Y164" s="9" t="str">
        <f t="shared" si="77"/>
        <v/>
      </c>
      <c r="Z164" s="10" t="str">
        <f t="shared" si="78"/>
        <v/>
      </c>
      <c r="AA164" s="9">
        <f t="shared" si="70"/>
        <v>0</v>
      </c>
      <c r="AB164" s="11" t="e">
        <f>COUNTIF(H$2:H164,"&gt;0")/(COUNTIF(H$2:H164,"&lt;0")+COUNTIF(H$2:H164,"&gt;0"))</f>
        <v>#DIV/0!</v>
      </c>
      <c r="AC164" s="11" t="e">
        <f t="shared" si="71"/>
        <v>#DIV/0!</v>
      </c>
      <c r="AD164" s="8" t="e">
        <f t="shared" si="72"/>
        <v>#DIV/0!</v>
      </c>
      <c r="AE164" s="11" t="e">
        <f t="shared" si="82"/>
        <v>#DIV/0!</v>
      </c>
      <c r="AF164" s="11" t="e">
        <f t="shared" si="83"/>
        <v>#DIV/0!</v>
      </c>
      <c r="AG164" s="12" t="str">
        <f>IF(ISERROR(SUMIF($G$1:$G164,"&gt;0")/-SUMIF($G$1:$G164,"&lt;0"))=FALSE,SUMIF($G$1:$G164,"&gt;0")/-SUMIF($G$1:$G164,"&lt;0"),"")</f>
        <v/>
      </c>
      <c r="AH164" s="12"/>
      <c r="AI164" s="21" t="str">
        <f t="shared" si="79"/>
        <v/>
      </c>
      <c r="AJ164" s="21" t="str">
        <f t="shared" si="80"/>
        <v/>
      </c>
      <c r="AK164" s="21" t="e">
        <f t="shared" si="81"/>
        <v>#DIV/0!</v>
      </c>
      <c r="AL164" s="6"/>
      <c r="AM164" s="6"/>
      <c r="AN164" s="6"/>
      <c r="AO164" s="6"/>
    </row>
    <row r="165" spans="1:41" ht="18.75" customHeight="1" thickBot="1">
      <c r="A165" t="str">
        <f t="shared" si="75"/>
        <v/>
      </c>
      <c r="B165" s="73"/>
      <c r="C165" s="73"/>
      <c r="D165" s="73"/>
      <c r="E165" s="73"/>
      <c r="F165" s="73"/>
      <c r="G165" s="73"/>
      <c r="H165" s="73"/>
      <c r="I165" s="74"/>
      <c r="J165" s="74"/>
      <c r="K165" s="73"/>
      <c r="L165" s="6" t="str">
        <f t="shared" si="60"/>
        <v>Saturday</v>
      </c>
      <c r="M165" s="6" t="str">
        <f t="shared" si="61"/>
        <v>Saturday</v>
      </c>
      <c r="N165" s="6">
        <f t="shared" si="62"/>
        <v>1900</v>
      </c>
      <c r="O165" s="6">
        <f t="shared" si="63"/>
        <v>1</v>
      </c>
      <c r="P165" s="6">
        <f t="shared" si="64"/>
        <v>0</v>
      </c>
      <c r="Q165" s="6">
        <f t="shared" si="65"/>
        <v>0</v>
      </c>
      <c r="R165" s="6">
        <f t="shared" si="66"/>
        <v>0</v>
      </c>
      <c r="S165" s="6" t="str">
        <f t="shared" si="67"/>
        <v>1900/1/0</v>
      </c>
      <c r="T165" s="7">
        <f t="shared" si="73"/>
        <v>0</v>
      </c>
      <c r="U165" s="8">
        <f t="shared" si="68"/>
        <v>10000</v>
      </c>
      <c r="V165" s="7">
        <f t="shared" si="76"/>
        <v>0</v>
      </c>
      <c r="W165" s="9">
        <f t="shared" si="69"/>
        <v>0</v>
      </c>
      <c r="X165" s="9" t="str">
        <f t="shared" si="74"/>
        <v/>
      </c>
      <c r="Y165" s="9" t="str">
        <f t="shared" si="77"/>
        <v/>
      </c>
      <c r="Z165" s="10" t="str">
        <f t="shared" si="78"/>
        <v/>
      </c>
      <c r="AA165" s="9">
        <f t="shared" si="70"/>
        <v>0</v>
      </c>
      <c r="AB165" s="11" t="e">
        <f>COUNTIF(H$2:H165,"&gt;0")/(COUNTIF(H$2:H165,"&lt;0")+COUNTIF(H$2:H165,"&gt;0"))</f>
        <v>#DIV/0!</v>
      </c>
      <c r="AC165" s="11" t="e">
        <f t="shared" si="71"/>
        <v>#DIV/0!</v>
      </c>
      <c r="AD165" s="8" t="e">
        <f t="shared" si="72"/>
        <v>#DIV/0!</v>
      </c>
      <c r="AE165" s="11" t="e">
        <f t="shared" si="82"/>
        <v>#DIV/0!</v>
      </c>
      <c r="AF165" s="11" t="e">
        <f t="shared" si="83"/>
        <v>#DIV/0!</v>
      </c>
      <c r="AG165" s="12" t="str">
        <f>IF(ISERROR(SUMIF($G$1:$G165,"&gt;0")/-SUMIF($G$1:$G165,"&lt;0"))=FALSE,SUMIF($G$1:$G165,"&gt;0")/-SUMIF($G$1:$G165,"&lt;0"),"")</f>
        <v/>
      </c>
      <c r="AH165" s="12"/>
      <c r="AI165" s="21" t="str">
        <f t="shared" si="79"/>
        <v/>
      </c>
      <c r="AJ165" s="21" t="str">
        <f t="shared" si="80"/>
        <v/>
      </c>
      <c r="AK165" s="21" t="e">
        <f t="shared" si="81"/>
        <v>#DIV/0!</v>
      </c>
      <c r="AL165" s="6"/>
      <c r="AM165" s="6"/>
      <c r="AN165" s="6"/>
      <c r="AO165" s="6"/>
    </row>
    <row r="166" spans="1:41" ht="18.75" customHeight="1" thickBot="1">
      <c r="A166" t="str">
        <f t="shared" si="75"/>
        <v/>
      </c>
      <c r="B166" s="73"/>
      <c r="C166" s="73"/>
      <c r="D166" s="73"/>
      <c r="E166" s="73"/>
      <c r="F166" s="73"/>
      <c r="G166" s="73"/>
      <c r="H166" s="73"/>
      <c r="I166" s="74"/>
      <c r="J166" s="74"/>
      <c r="K166" s="73"/>
      <c r="L166" s="6" t="str">
        <f t="shared" si="60"/>
        <v>Saturday</v>
      </c>
      <c r="M166" s="6" t="str">
        <f t="shared" si="61"/>
        <v>Saturday</v>
      </c>
      <c r="N166" s="6">
        <f t="shared" si="62"/>
        <v>1900</v>
      </c>
      <c r="O166" s="6">
        <f t="shared" si="63"/>
        <v>1</v>
      </c>
      <c r="P166" s="6">
        <f t="shared" si="64"/>
        <v>0</v>
      </c>
      <c r="Q166" s="6">
        <f t="shared" si="65"/>
        <v>0</v>
      </c>
      <c r="R166" s="6">
        <f t="shared" si="66"/>
        <v>0</v>
      </c>
      <c r="S166" s="6" t="str">
        <f t="shared" si="67"/>
        <v>1900/1/0</v>
      </c>
      <c r="T166" s="7">
        <f t="shared" si="73"/>
        <v>0</v>
      </c>
      <c r="U166" s="8">
        <f t="shared" si="68"/>
        <v>10000</v>
      </c>
      <c r="V166" s="7">
        <f t="shared" si="76"/>
        <v>0</v>
      </c>
      <c r="W166" s="9">
        <f t="shared" si="69"/>
        <v>0</v>
      </c>
      <c r="X166" s="9" t="str">
        <f t="shared" si="74"/>
        <v/>
      </c>
      <c r="Y166" s="9" t="str">
        <f t="shared" si="77"/>
        <v/>
      </c>
      <c r="Z166" s="10" t="str">
        <f t="shared" si="78"/>
        <v/>
      </c>
      <c r="AA166" s="9">
        <f t="shared" si="70"/>
        <v>0</v>
      </c>
      <c r="AB166" s="11" t="e">
        <f>COUNTIF(H$2:H166,"&gt;0")/(COUNTIF(H$2:H166,"&lt;0")+COUNTIF(H$2:H166,"&gt;0"))</f>
        <v>#DIV/0!</v>
      </c>
      <c r="AC166" s="11" t="e">
        <f t="shared" si="71"/>
        <v>#DIV/0!</v>
      </c>
      <c r="AD166" s="8" t="e">
        <f t="shared" si="72"/>
        <v>#DIV/0!</v>
      </c>
      <c r="AE166" s="11" t="e">
        <f t="shared" si="82"/>
        <v>#DIV/0!</v>
      </c>
      <c r="AF166" s="11" t="e">
        <f t="shared" si="83"/>
        <v>#DIV/0!</v>
      </c>
      <c r="AG166" s="12" t="str">
        <f>IF(ISERROR(SUMIF($G$1:$G166,"&gt;0")/-SUMIF($G$1:$G166,"&lt;0"))=FALSE,SUMIF($G$1:$G166,"&gt;0")/-SUMIF($G$1:$G166,"&lt;0"),"")</f>
        <v/>
      </c>
      <c r="AH166" s="12"/>
      <c r="AI166" s="21" t="str">
        <f t="shared" si="79"/>
        <v/>
      </c>
      <c r="AJ166" s="21" t="str">
        <f t="shared" si="80"/>
        <v/>
      </c>
      <c r="AK166" s="21" t="e">
        <f t="shared" si="81"/>
        <v>#DIV/0!</v>
      </c>
      <c r="AL166" s="6"/>
      <c r="AM166" s="6"/>
      <c r="AN166" s="6"/>
      <c r="AO166" s="6"/>
    </row>
    <row r="167" spans="1:41" ht="18.75" customHeight="1" thickBot="1">
      <c r="A167" t="str">
        <f t="shared" si="75"/>
        <v/>
      </c>
      <c r="B167" s="73"/>
      <c r="C167" s="73"/>
      <c r="D167" s="73"/>
      <c r="E167" s="73"/>
      <c r="F167" s="73"/>
      <c r="G167" s="73"/>
      <c r="H167" s="73"/>
      <c r="I167" s="74"/>
      <c r="J167" s="74"/>
      <c r="K167" s="73"/>
      <c r="L167" s="6" t="str">
        <f t="shared" si="60"/>
        <v>Saturday</v>
      </c>
      <c r="M167" s="6" t="str">
        <f t="shared" si="61"/>
        <v>Saturday</v>
      </c>
      <c r="N167" s="6">
        <f t="shared" si="62"/>
        <v>1900</v>
      </c>
      <c r="O167" s="6">
        <f t="shared" si="63"/>
        <v>1</v>
      </c>
      <c r="P167" s="6">
        <f t="shared" si="64"/>
        <v>0</v>
      </c>
      <c r="Q167" s="6">
        <f t="shared" si="65"/>
        <v>0</v>
      </c>
      <c r="R167" s="6">
        <f t="shared" si="66"/>
        <v>0</v>
      </c>
      <c r="S167" s="6" t="str">
        <f t="shared" si="67"/>
        <v>1900/1/0</v>
      </c>
      <c r="T167" s="7">
        <f t="shared" si="73"/>
        <v>0</v>
      </c>
      <c r="U167" s="8">
        <f t="shared" si="68"/>
        <v>10000</v>
      </c>
      <c r="V167" s="7">
        <f t="shared" si="76"/>
        <v>0</v>
      </c>
      <c r="W167" s="9">
        <f t="shared" si="69"/>
        <v>0</v>
      </c>
      <c r="X167" s="9" t="str">
        <f t="shared" si="74"/>
        <v/>
      </c>
      <c r="Y167" s="9" t="str">
        <f t="shared" si="77"/>
        <v/>
      </c>
      <c r="Z167" s="10" t="str">
        <f t="shared" si="78"/>
        <v/>
      </c>
      <c r="AA167" s="9">
        <f t="shared" si="70"/>
        <v>0</v>
      </c>
      <c r="AB167" s="11" t="e">
        <f>COUNTIF(H$2:H167,"&gt;0")/(COUNTIF(H$2:H167,"&lt;0")+COUNTIF(H$2:H167,"&gt;0"))</f>
        <v>#DIV/0!</v>
      </c>
      <c r="AC167" s="11" t="e">
        <f t="shared" si="71"/>
        <v>#DIV/0!</v>
      </c>
      <c r="AD167" s="8" t="e">
        <f t="shared" si="72"/>
        <v>#DIV/0!</v>
      </c>
      <c r="AE167" s="11" t="e">
        <f t="shared" si="82"/>
        <v>#DIV/0!</v>
      </c>
      <c r="AF167" s="11" t="e">
        <f t="shared" si="83"/>
        <v>#DIV/0!</v>
      </c>
      <c r="AG167" s="12" t="str">
        <f>IF(ISERROR(SUMIF($G$1:$G167,"&gt;0")/-SUMIF($G$1:$G167,"&lt;0"))=FALSE,SUMIF($G$1:$G167,"&gt;0")/-SUMIF($G$1:$G167,"&lt;0"),"")</f>
        <v/>
      </c>
      <c r="AH167" s="12"/>
      <c r="AI167" s="21" t="str">
        <f t="shared" si="79"/>
        <v/>
      </c>
      <c r="AJ167" s="21" t="str">
        <f t="shared" si="80"/>
        <v/>
      </c>
      <c r="AK167" s="21" t="e">
        <f t="shared" si="81"/>
        <v>#DIV/0!</v>
      </c>
      <c r="AL167" s="6"/>
      <c r="AM167" s="6"/>
      <c r="AN167" s="6"/>
      <c r="AO167" s="6"/>
    </row>
    <row r="168" spans="1:41" ht="18.75" customHeight="1" thickBot="1">
      <c r="A168" t="str">
        <f t="shared" si="75"/>
        <v/>
      </c>
      <c r="B168" s="73"/>
      <c r="C168" s="73"/>
      <c r="D168" s="73"/>
      <c r="E168" s="73"/>
      <c r="F168" s="73"/>
      <c r="G168" s="73"/>
      <c r="H168" s="73"/>
      <c r="I168" s="74"/>
      <c r="J168" s="74"/>
      <c r="K168" s="73"/>
      <c r="L168" s="6" t="str">
        <f t="shared" si="60"/>
        <v>Saturday</v>
      </c>
      <c r="M168" s="6" t="str">
        <f t="shared" si="61"/>
        <v>Saturday</v>
      </c>
      <c r="N168" s="6">
        <f t="shared" si="62"/>
        <v>1900</v>
      </c>
      <c r="O168" s="6">
        <f t="shared" si="63"/>
        <v>1</v>
      </c>
      <c r="P168" s="6">
        <f t="shared" si="64"/>
        <v>0</v>
      </c>
      <c r="Q168" s="6">
        <f t="shared" si="65"/>
        <v>0</v>
      </c>
      <c r="R168" s="6">
        <f t="shared" si="66"/>
        <v>0</v>
      </c>
      <c r="S168" s="6" t="str">
        <f t="shared" si="67"/>
        <v>1900/1/0</v>
      </c>
      <c r="T168" s="7">
        <f t="shared" si="73"/>
        <v>0</v>
      </c>
      <c r="U168" s="8">
        <f t="shared" si="68"/>
        <v>10000</v>
      </c>
      <c r="V168" s="7">
        <f t="shared" si="76"/>
        <v>0</v>
      </c>
      <c r="W168" s="9">
        <f t="shared" si="69"/>
        <v>0</v>
      </c>
      <c r="X168" s="9" t="str">
        <f t="shared" si="74"/>
        <v/>
      </c>
      <c r="Y168" s="9" t="str">
        <f t="shared" si="77"/>
        <v/>
      </c>
      <c r="Z168" s="10" t="str">
        <f t="shared" si="78"/>
        <v/>
      </c>
      <c r="AA168" s="9">
        <f t="shared" si="70"/>
        <v>0</v>
      </c>
      <c r="AB168" s="11" t="e">
        <f>COUNTIF(H$2:H168,"&gt;0")/(COUNTIF(H$2:H168,"&lt;0")+COUNTIF(H$2:H168,"&gt;0"))</f>
        <v>#DIV/0!</v>
      </c>
      <c r="AC168" s="11" t="e">
        <f t="shared" si="71"/>
        <v>#DIV/0!</v>
      </c>
      <c r="AD168" s="8" t="e">
        <f t="shared" si="72"/>
        <v>#DIV/0!</v>
      </c>
      <c r="AE168" s="11" t="e">
        <f t="shared" si="82"/>
        <v>#DIV/0!</v>
      </c>
      <c r="AF168" s="11" t="e">
        <f t="shared" si="83"/>
        <v>#DIV/0!</v>
      </c>
      <c r="AG168" s="12" t="str">
        <f>IF(ISERROR(SUMIF($G$1:$G168,"&gt;0")/-SUMIF($G$1:$G168,"&lt;0"))=FALSE,SUMIF($G$1:$G168,"&gt;0")/-SUMIF($G$1:$G168,"&lt;0"),"")</f>
        <v/>
      </c>
      <c r="AH168" s="12"/>
      <c r="AI168" s="21" t="str">
        <f t="shared" si="79"/>
        <v/>
      </c>
      <c r="AJ168" s="21" t="str">
        <f t="shared" si="80"/>
        <v/>
      </c>
      <c r="AK168" s="21" t="e">
        <f t="shared" si="81"/>
        <v>#DIV/0!</v>
      </c>
      <c r="AL168" s="6"/>
      <c r="AM168" s="6"/>
      <c r="AN168" s="6"/>
      <c r="AO168" s="6"/>
    </row>
    <row r="169" spans="1:41" ht="18.75" customHeight="1" thickBot="1">
      <c r="A169" t="str">
        <f t="shared" si="75"/>
        <v/>
      </c>
      <c r="B169" s="73"/>
      <c r="C169" s="73"/>
      <c r="D169" s="73"/>
      <c r="E169" s="73"/>
      <c r="F169" s="73"/>
      <c r="G169" s="73"/>
      <c r="H169" s="73"/>
      <c r="I169" s="74"/>
      <c r="J169" s="74"/>
      <c r="K169" s="73"/>
      <c r="L169" s="6" t="str">
        <f t="shared" si="60"/>
        <v>Saturday</v>
      </c>
      <c r="M169" s="6" t="str">
        <f t="shared" si="61"/>
        <v>Saturday</v>
      </c>
      <c r="N169" s="6">
        <f t="shared" si="62"/>
        <v>1900</v>
      </c>
      <c r="O169" s="6">
        <f t="shared" si="63"/>
        <v>1</v>
      </c>
      <c r="P169" s="6">
        <f t="shared" si="64"/>
        <v>0</v>
      </c>
      <c r="Q169" s="6">
        <f t="shared" si="65"/>
        <v>0</v>
      </c>
      <c r="R169" s="6">
        <f t="shared" si="66"/>
        <v>0</v>
      </c>
      <c r="S169" s="6" t="str">
        <f t="shared" si="67"/>
        <v>1900/1/0</v>
      </c>
      <c r="T169" s="7">
        <f t="shared" si="73"/>
        <v>0</v>
      </c>
      <c r="U169" s="8">
        <f t="shared" si="68"/>
        <v>10000</v>
      </c>
      <c r="V169" s="7">
        <f t="shared" si="76"/>
        <v>0</v>
      </c>
      <c r="W169" s="9">
        <f t="shared" si="69"/>
        <v>0</v>
      </c>
      <c r="X169" s="9" t="str">
        <f t="shared" si="74"/>
        <v/>
      </c>
      <c r="Y169" s="9" t="str">
        <f t="shared" si="77"/>
        <v/>
      </c>
      <c r="Z169" s="10" t="str">
        <f t="shared" si="78"/>
        <v/>
      </c>
      <c r="AA169" s="9">
        <f t="shared" si="70"/>
        <v>0</v>
      </c>
      <c r="AB169" s="11" t="e">
        <f>COUNTIF(H$2:H169,"&gt;0")/(COUNTIF(H$2:H169,"&lt;0")+COUNTIF(H$2:H169,"&gt;0"))</f>
        <v>#DIV/0!</v>
      </c>
      <c r="AC169" s="11" t="e">
        <f t="shared" si="71"/>
        <v>#DIV/0!</v>
      </c>
      <c r="AD169" s="8" t="e">
        <f t="shared" si="72"/>
        <v>#DIV/0!</v>
      </c>
      <c r="AE169" s="11" t="e">
        <f t="shared" si="82"/>
        <v>#DIV/0!</v>
      </c>
      <c r="AF169" s="11" t="e">
        <f t="shared" si="83"/>
        <v>#DIV/0!</v>
      </c>
      <c r="AG169" s="12" t="str">
        <f>IF(ISERROR(SUMIF($G$1:$G169,"&gt;0")/-SUMIF($G$1:$G169,"&lt;0"))=FALSE,SUMIF($G$1:$G169,"&gt;0")/-SUMIF($G$1:$G169,"&lt;0"),"")</f>
        <v/>
      </c>
      <c r="AH169" s="12"/>
      <c r="AI169" s="21" t="str">
        <f t="shared" si="79"/>
        <v/>
      </c>
      <c r="AJ169" s="21" t="str">
        <f t="shared" si="80"/>
        <v/>
      </c>
      <c r="AK169" s="21" t="e">
        <f t="shared" si="81"/>
        <v>#DIV/0!</v>
      </c>
      <c r="AL169" s="6"/>
      <c r="AM169" s="6"/>
      <c r="AN169" s="6"/>
      <c r="AO169" s="6"/>
    </row>
    <row r="170" spans="1:41" ht="18.75" customHeight="1" thickBot="1">
      <c r="A170" t="str">
        <f t="shared" si="75"/>
        <v/>
      </c>
      <c r="B170" s="73"/>
      <c r="C170" s="73"/>
      <c r="D170" s="73"/>
      <c r="E170" s="73"/>
      <c r="F170" s="73"/>
      <c r="G170" s="73"/>
      <c r="H170" s="73"/>
      <c r="I170" s="74"/>
      <c r="J170" s="74"/>
      <c r="K170" s="73"/>
      <c r="L170" s="6" t="str">
        <f t="shared" si="60"/>
        <v>Saturday</v>
      </c>
      <c r="M170" s="6" t="str">
        <f t="shared" si="61"/>
        <v>Saturday</v>
      </c>
      <c r="N170" s="6">
        <f t="shared" si="62"/>
        <v>1900</v>
      </c>
      <c r="O170" s="6">
        <f t="shared" si="63"/>
        <v>1</v>
      </c>
      <c r="P170" s="6">
        <f t="shared" si="64"/>
        <v>0</v>
      </c>
      <c r="Q170" s="6">
        <f t="shared" si="65"/>
        <v>0</v>
      </c>
      <c r="R170" s="6">
        <f t="shared" si="66"/>
        <v>0</v>
      </c>
      <c r="S170" s="6" t="str">
        <f t="shared" si="67"/>
        <v>1900/1/0</v>
      </c>
      <c r="T170" s="7">
        <f t="shared" si="73"/>
        <v>0</v>
      </c>
      <c r="U170" s="8">
        <f t="shared" si="68"/>
        <v>10000</v>
      </c>
      <c r="V170" s="7">
        <f t="shared" si="76"/>
        <v>0</v>
      </c>
      <c r="W170" s="9">
        <f t="shared" si="69"/>
        <v>0</v>
      </c>
      <c r="X170" s="9" t="str">
        <f t="shared" si="74"/>
        <v/>
      </c>
      <c r="Y170" s="9" t="str">
        <f t="shared" si="77"/>
        <v/>
      </c>
      <c r="Z170" s="10" t="str">
        <f t="shared" si="78"/>
        <v/>
      </c>
      <c r="AA170" s="9">
        <f t="shared" si="70"/>
        <v>0</v>
      </c>
      <c r="AB170" s="11" t="e">
        <f>COUNTIF(H$2:H170,"&gt;0")/(COUNTIF(H$2:H170,"&lt;0")+COUNTIF(H$2:H170,"&gt;0"))</f>
        <v>#DIV/0!</v>
      </c>
      <c r="AC170" s="11" t="e">
        <f t="shared" si="71"/>
        <v>#DIV/0!</v>
      </c>
      <c r="AD170" s="8" t="e">
        <f t="shared" si="72"/>
        <v>#DIV/0!</v>
      </c>
      <c r="AE170" s="11" t="e">
        <f t="shared" si="82"/>
        <v>#DIV/0!</v>
      </c>
      <c r="AF170" s="11" t="e">
        <f t="shared" si="83"/>
        <v>#DIV/0!</v>
      </c>
      <c r="AG170" s="12" t="str">
        <f>IF(ISERROR(SUMIF($G$1:$G170,"&gt;0")/-SUMIF($G$1:$G170,"&lt;0"))=FALSE,SUMIF($G$1:$G170,"&gt;0")/-SUMIF($G$1:$G170,"&lt;0"),"")</f>
        <v/>
      </c>
      <c r="AH170" s="12"/>
      <c r="AI170" s="21" t="str">
        <f t="shared" si="79"/>
        <v/>
      </c>
      <c r="AJ170" s="21" t="str">
        <f t="shared" si="80"/>
        <v/>
      </c>
      <c r="AK170" s="21" t="e">
        <f t="shared" si="81"/>
        <v>#DIV/0!</v>
      </c>
      <c r="AL170" s="6"/>
      <c r="AM170" s="6"/>
      <c r="AN170" s="6"/>
      <c r="AO170" s="6"/>
    </row>
    <row r="171" spans="1:41" ht="18.75" customHeight="1" thickBot="1">
      <c r="A171" t="str">
        <f t="shared" si="75"/>
        <v/>
      </c>
      <c r="B171" s="73"/>
      <c r="C171" s="73"/>
      <c r="D171" s="73"/>
      <c r="E171" s="73"/>
      <c r="F171" s="73"/>
      <c r="G171" s="73"/>
      <c r="H171" s="73"/>
      <c r="I171" s="74"/>
      <c r="J171" s="74"/>
      <c r="K171" s="73"/>
      <c r="L171" s="6" t="str">
        <f t="shared" si="60"/>
        <v>Saturday</v>
      </c>
      <c r="M171" s="6" t="str">
        <f t="shared" si="61"/>
        <v>Saturday</v>
      </c>
      <c r="N171" s="6">
        <f t="shared" si="62"/>
        <v>1900</v>
      </c>
      <c r="O171" s="6">
        <f t="shared" si="63"/>
        <v>1</v>
      </c>
      <c r="P171" s="6">
        <f t="shared" si="64"/>
        <v>0</v>
      </c>
      <c r="Q171" s="6">
        <f t="shared" si="65"/>
        <v>0</v>
      </c>
      <c r="R171" s="6">
        <f t="shared" si="66"/>
        <v>0</v>
      </c>
      <c r="S171" s="6" t="str">
        <f t="shared" si="67"/>
        <v>1900/1/0</v>
      </c>
      <c r="T171" s="7">
        <f t="shared" si="73"/>
        <v>0</v>
      </c>
      <c r="U171" s="8">
        <f t="shared" si="68"/>
        <v>10000</v>
      </c>
      <c r="V171" s="7">
        <f t="shared" si="76"/>
        <v>0</v>
      </c>
      <c r="W171" s="9">
        <f t="shared" si="69"/>
        <v>0</v>
      </c>
      <c r="X171" s="9" t="str">
        <f t="shared" si="74"/>
        <v/>
      </c>
      <c r="Y171" s="9" t="str">
        <f t="shared" si="77"/>
        <v/>
      </c>
      <c r="Z171" s="10" t="str">
        <f t="shared" si="78"/>
        <v/>
      </c>
      <c r="AA171" s="9">
        <f t="shared" si="70"/>
        <v>0</v>
      </c>
      <c r="AB171" s="11" t="e">
        <f>COUNTIF(H$2:H171,"&gt;0")/(COUNTIF(H$2:H171,"&lt;0")+COUNTIF(H$2:H171,"&gt;0"))</f>
        <v>#DIV/0!</v>
      </c>
      <c r="AC171" s="11" t="e">
        <f t="shared" si="71"/>
        <v>#DIV/0!</v>
      </c>
      <c r="AD171" s="8" t="e">
        <f t="shared" si="72"/>
        <v>#DIV/0!</v>
      </c>
      <c r="AE171" s="11" t="e">
        <f t="shared" si="82"/>
        <v>#DIV/0!</v>
      </c>
      <c r="AF171" s="11" t="e">
        <f t="shared" si="83"/>
        <v>#DIV/0!</v>
      </c>
      <c r="AG171" s="12" t="str">
        <f>IF(ISERROR(SUMIF($G$1:$G171,"&gt;0")/-SUMIF($G$1:$G171,"&lt;0"))=FALSE,SUMIF($G$1:$G171,"&gt;0")/-SUMIF($G$1:$G171,"&lt;0"),"")</f>
        <v/>
      </c>
      <c r="AH171" s="12"/>
      <c r="AI171" s="21" t="str">
        <f t="shared" si="79"/>
        <v/>
      </c>
      <c r="AJ171" s="21" t="str">
        <f t="shared" si="80"/>
        <v/>
      </c>
      <c r="AK171" s="21" t="e">
        <f t="shared" si="81"/>
        <v>#DIV/0!</v>
      </c>
      <c r="AL171" s="6"/>
      <c r="AM171" s="6"/>
      <c r="AN171" s="6"/>
      <c r="AO171" s="6"/>
    </row>
    <row r="172" spans="1:41" ht="18.75" customHeight="1" thickBot="1">
      <c r="A172" t="str">
        <f t="shared" si="75"/>
        <v/>
      </c>
      <c r="B172" s="73"/>
      <c r="C172" s="73"/>
      <c r="D172" s="73"/>
      <c r="E172" s="73"/>
      <c r="F172" s="73"/>
      <c r="G172" s="73"/>
      <c r="H172" s="73"/>
      <c r="I172" s="74"/>
      <c r="J172" s="74"/>
      <c r="K172" s="73"/>
      <c r="L172" s="6" t="str">
        <f t="shared" ref="L172:L235" si="84">VLOOKUP(WEEKDAY(I172),daymap,2,0)</f>
        <v>Saturday</v>
      </c>
      <c r="M172" s="6" t="str">
        <f t="shared" ref="M172:M235" si="85">VLOOKUP(WEEKDAY(J172),daymap,2,0)</f>
        <v>Saturday</v>
      </c>
      <c r="N172" s="6">
        <f t="shared" ref="N172:N235" si="86">YEAR(I172)</f>
        <v>1900</v>
      </c>
      <c r="O172" s="6">
        <f t="shared" ref="O172:O235" si="87">MONTH(I172)</f>
        <v>1</v>
      </c>
      <c r="P172" s="6">
        <f t="shared" ref="P172:P235" si="88">WEEKNUM(I172)</f>
        <v>0</v>
      </c>
      <c r="Q172" s="6">
        <f t="shared" ref="Q172:Q235" si="89">HOUR(I172)</f>
        <v>0</v>
      </c>
      <c r="R172" s="6">
        <f t="shared" ref="R172:R235" si="90">MINUTE(I172)</f>
        <v>0</v>
      </c>
      <c r="S172" s="6" t="str">
        <f t="shared" ref="S172:S235" si="91">YEAR(I172)&amp;"/"&amp;MONTH(I172)&amp;"/"&amp;DAY(I172)</f>
        <v>1900/1/0</v>
      </c>
      <c r="T172" s="7">
        <f t="shared" si="73"/>
        <v>0</v>
      </c>
      <c r="U172" s="8">
        <f t="shared" ref="U172:U235" si="92">U171+G172-T172</f>
        <v>10000</v>
      </c>
      <c r="V172" s="7">
        <f t="shared" si="76"/>
        <v>0</v>
      </c>
      <c r="W172" s="9">
        <f t="shared" ref="W172:W235" si="93">IF(SIGN(H172)=1,IF(AND(H171&gt;0,H172&gt;0),1+W171,IF(H172&gt;0,1,0)),IF(AND(H171&lt;0,H172&lt;0),W171-1,IF(H172&lt;0,-1,0)))</f>
        <v>0</v>
      </c>
      <c r="X172" s="9" t="str">
        <f t="shared" si="74"/>
        <v/>
      </c>
      <c r="Y172" s="9" t="str">
        <f t="shared" si="77"/>
        <v/>
      </c>
      <c r="Z172" s="10" t="str">
        <f t="shared" si="78"/>
        <v/>
      </c>
      <c r="AA172" s="9">
        <f t="shared" ref="AA172:AA235" si="94">ROUNDDOWN((I172-J171)*24*60,0)</f>
        <v>0</v>
      </c>
      <c r="AB172" s="11" t="e">
        <f>COUNTIF(H$2:H172,"&gt;0")/(COUNTIF(H$2:H172,"&lt;0")+COUNTIF(H$2:H172,"&gt;0"))</f>
        <v>#DIV/0!</v>
      </c>
      <c r="AC172" s="11" t="e">
        <f t="shared" ref="AC172:AC235" si="95">ROUND(COUNTIF(H152:H171,"&gt;0")/(COUNTIF(H152:H171,"&lt;0")+COUNTIF(H152:H171,"&gt;0")),2)</f>
        <v>#DIV/0!</v>
      </c>
      <c r="AD172" s="8" t="e">
        <f t="shared" ref="AD172:AD235" si="96">IF(AC171&lt;$AM$38,"exclude","")</f>
        <v>#DIV/0!</v>
      </c>
      <c r="AE172" s="11" t="e">
        <f t="shared" si="82"/>
        <v>#DIV/0!</v>
      </c>
      <c r="AF172" s="11" t="e">
        <f t="shared" si="83"/>
        <v>#DIV/0!</v>
      </c>
      <c r="AG172" s="12" t="str">
        <f>IF(ISERROR(SUMIF($G$1:$G172,"&gt;0")/-SUMIF($G$1:$G172,"&lt;0"))=FALSE,SUMIF($G$1:$G172,"&gt;0")/-SUMIF($G$1:$G172,"&lt;0"),"")</f>
        <v/>
      </c>
      <c r="AH172" s="12"/>
      <c r="AI172" s="21" t="str">
        <f t="shared" si="79"/>
        <v/>
      </c>
      <c r="AJ172" s="21" t="str">
        <f t="shared" si="80"/>
        <v/>
      </c>
      <c r="AK172" s="21" t="e">
        <f t="shared" si="81"/>
        <v>#DIV/0!</v>
      </c>
      <c r="AL172" s="6"/>
      <c r="AM172" s="6"/>
      <c r="AN172" s="6"/>
      <c r="AO172" s="6"/>
    </row>
    <row r="173" spans="1:41" ht="18.75" customHeight="1" thickBot="1">
      <c r="A173" t="str">
        <f t="shared" si="75"/>
        <v/>
      </c>
      <c r="B173" s="73"/>
      <c r="C173" s="73"/>
      <c r="D173" s="73"/>
      <c r="E173" s="73"/>
      <c r="F173" s="73"/>
      <c r="G173" s="73"/>
      <c r="H173" s="73"/>
      <c r="I173" s="74"/>
      <c r="J173" s="74"/>
      <c r="K173" s="73"/>
      <c r="L173" s="6" t="str">
        <f t="shared" si="84"/>
        <v>Saturday</v>
      </c>
      <c r="M173" s="6" t="str">
        <f t="shared" si="85"/>
        <v>Saturday</v>
      </c>
      <c r="N173" s="6">
        <f t="shared" si="86"/>
        <v>1900</v>
      </c>
      <c r="O173" s="6">
        <f t="shared" si="87"/>
        <v>1</v>
      </c>
      <c r="P173" s="6">
        <f t="shared" si="88"/>
        <v>0</v>
      </c>
      <c r="Q173" s="6">
        <f t="shared" si="89"/>
        <v>0</v>
      </c>
      <c r="R173" s="6">
        <f t="shared" si="90"/>
        <v>0</v>
      </c>
      <c r="S173" s="6" t="str">
        <f t="shared" si="91"/>
        <v>1900/1/0</v>
      </c>
      <c r="T173" s="7">
        <f t="shared" si="73"/>
        <v>0</v>
      </c>
      <c r="U173" s="8">
        <f t="shared" si="92"/>
        <v>10000</v>
      </c>
      <c r="V173" s="7">
        <f t="shared" si="76"/>
        <v>0</v>
      </c>
      <c r="W173" s="9">
        <f t="shared" si="93"/>
        <v>0</v>
      </c>
      <c r="X173" s="9" t="str">
        <f t="shared" si="74"/>
        <v/>
      </c>
      <c r="Y173" s="9" t="str">
        <f t="shared" si="77"/>
        <v/>
      </c>
      <c r="Z173" s="10" t="str">
        <f t="shared" si="78"/>
        <v/>
      </c>
      <c r="AA173" s="9">
        <f t="shared" si="94"/>
        <v>0</v>
      </c>
      <c r="AB173" s="11" t="e">
        <f>COUNTIF(H$2:H173,"&gt;0")/(COUNTIF(H$2:H173,"&lt;0")+COUNTIF(H$2:H173,"&gt;0"))</f>
        <v>#DIV/0!</v>
      </c>
      <c r="AC173" s="11" t="e">
        <f t="shared" si="95"/>
        <v>#DIV/0!</v>
      </c>
      <c r="AD173" s="8" t="e">
        <f t="shared" si="96"/>
        <v>#DIV/0!</v>
      </c>
      <c r="AE173" s="11" t="e">
        <f t="shared" si="82"/>
        <v>#DIV/0!</v>
      </c>
      <c r="AF173" s="11" t="e">
        <f t="shared" si="83"/>
        <v>#DIV/0!</v>
      </c>
      <c r="AG173" s="12" t="str">
        <f>IF(ISERROR(SUMIF($G$1:$G173,"&gt;0")/-SUMIF($G$1:$G173,"&lt;0"))=FALSE,SUMIF($G$1:$G173,"&gt;0")/-SUMIF($G$1:$G173,"&lt;0"),"")</f>
        <v/>
      </c>
      <c r="AH173" s="12"/>
      <c r="AI173" s="21" t="str">
        <f t="shared" si="79"/>
        <v/>
      </c>
      <c r="AJ173" s="21" t="str">
        <f t="shared" si="80"/>
        <v/>
      </c>
      <c r="AK173" s="21" t="e">
        <f t="shared" si="81"/>
        <v>#DIV/0!</v>
      </c>
      <c r="AL173" s="6"/>
      <c r="AM173" s="6"/>
      <c r="AN173" s="6"/>
      <c r="AO173" s="6"/>
    </row>
    <row r="174" spans="1:41" ht="18.75" customHeight="1" thickBot="1">
      <c r="A174" t="str">
        <f t="shared" si="75"/>
        <v/>
      </c>
      <c r="B174" s="73"/>
      <c r="C174" s="73"/>
      <c r="D174" s="73"/>
      <c r="E174" s="73"/>
      <c r="F174" s="73"/>
      <c r="G174" s="73"/>
      <c r="H174" s="73"/>
      <c r="I174" s="74"/>
      <c r="J174" s="74"/>
      <c r="K174" s="73"/>
      <c r="L174" s="6" t="str">
        <f t="shared" si="84"/>
        <v>Saturday</v>
      </c>
      <c r="M174" s="6" t="str">
        <f t="shared" si="85"/>
        <v>Saturday</v>
      </c>
      <c r="N174" s="6">
        <f t="shared" si="86"/>
        <v>1900</v>
      </c>
      <c r="O174" s="6">
        <f t="shared" si="87"/>
        <v>1</v>
      </c>
      <c r="P174" s="6">
        <f t="shared" si="88"/>
        <v>0</v>
      </c>
      <c r="Q174" s="6">
        <f t="shared" si="89"/>
        <v>0</v>
      </c>
      <c r="R174" s="6">
        <f t="shared" si="90"/>
        <v>0</v>
      </c>
      <c r="S174" s="6" t="str">
        <f t="shared" si="91"/>
        <v>1900/1/0</v>
      </c>
      <c r="T174" s="7">
        <f t="shared" si="73"/>
        <v>0</v>
      </c>
      <c r="U174" s="8">
        <f t="shared" si="92"/>
        <v>10000</v>
      </c>
      <c r="V174" s="7">
        <f t="shared" si="76"/>
        <v>0</v>
      </c>
      <c r="W174" s="9">
        <f t="shared" si="93"/>
        <v>0</v>
      </c>
      <c r="X174" s="9" t="str">
        <f t="shared" si="74"/>
        <v/>
      </c>
      <c r="Y174" s="9" t="str">
        <f t="shared" si="77"/>
        <v/>
      </c>
      <c r="Z174" s="10" t="str">
        <f t="shared" si="78"/>
        <v/>
      </c>
      <c r="AA174" s="9">
        <f t="shared" si="94"/>
        <v>0</v>
      </c>
      <c r="AB174" s="11" t="e">
        <f>COUNTIF(H$2:H174,"&gt;0")/(COUNTIF(H$2:H174,"&lt;0")+COUNTIF(H$2:H174,"&gt;0"))</f>
        <v>#DIV/0!</v>
      </c>
      <c r="AC174" s="11" t="e">
        <f t="shared" si="95"/>
        <v>#DIV/0!</v>
      </c>
      <c r="AD174" s="8" t="e">
        <f t="shared" si="96"/>
        <v>#DIV/0!</v>
      </c>
      <c r="AE174" s="11" t="e">
        <f t="shared" si="82"/>
        <v>#DIV/0!</v>
      </c>
      <c r="AF174" s="11" t="e">
        <f t="shared" si="83"/>
        <v>#DIV/0!</v>
      </c>
      <c r="AG174" s="12" t="str">
        <f>IF(ISERROR(SUMIF($G$1:$G174,"&gt;0")/-SUMIF($G$1:$G174,"&lt;0"))=FALSE,SUMIF($G$1:$G174,"&gt;0")/-SUMIF($G$1:$G174,"&lt;0"),"")</f>
        <v/>
      </c>
      <c r="AH174" s="12"/>
      <c r="AI174" s="21" t="str">
        <f t="shared" si="79"/>
        <v/>
      </c>
      <c r="AJ174" s="21" t="str">
        <f t="shared" si="80"/>
        <v/>
      </c>
      <c r="AK174" s="21" t="e">
        <f t="shared" si="81"/>
        <v>#DIV/0!</v>
      </c>
      <c r="AL174" s="6"/>
      <c r="AM174" s="6"/>
      <c r="AN174" s="6"/>
      <c r="AO174" s="6"/>
    </row>
    <row r="175" spans="1:41" ht="18.75" customHeight="1" thickBot="1">
      <c r="A175" t="str">
        <f t="shared" si="75"/>
        <v/>
      </c>
      <c r="B175" s="73"/>
      <c r="C175" s="73"/>
      <c r="D175" s="73"/>
      <c r="E175" s="73"/>
      <c r="F175" s="73"/>
      <c r="G175" s="73"/>
      <c r="H175" s="73"/>
      <c r="I175" s="74"/>
      <c r="J175" s="74"/>
      <c r="K175" s="73"/>
      <c r="L175" s="6" t="str">
        <f t="shared" si="84"/>
        <v>Saturday</v>
      </c>
      <c r="M175" s="6" t="str">
        <f t="shared" si="85"/>
        <v>Saturday</v>
      </c>
      <c r="N175" s="6">
        <f t="shared" si="86"/>
        <v>1900</v>
      </c>
      <c r="O175" s="6">
        <f t="shared" si="87"/>
        <v>1</v>
      </c>
      <c r="P175" s="6">
        <f t="shared" si="88"/>
        <v>0</v>
      </c>
      <c r="Q175" s="6">
        <f t="shared" si="89"/>
        <v>0</v>
      </c>
      <c r="R175" s="6">
        <f t="shared" si="90"/>
        <v>0</v>
      </c>
      <c r="S175" s="6" t="str">
        <f t="shared" si="91"/>
        <v>1900/1/0</v>
      </c>
      <c r="T175" s="7">
        <f t="shared" si="73"/>
        <v>0</v>
      </c>
      <c r="U175" s="8">
        <f t="shared" si="92"/>
        <v>10000</v>
      </c>
      <c r="V175" s="7">
        <f t="shared" si="76"/>
        <v>0</v>
      </c>
      <c r="W175" s="9">
        <f t="shared" si="93"/>
        <v>0</v>
      </c>
      <c r="X175" s="9" t="str">
        <f t="shared" si="74"/>
        <v/>
      </c>
      <c r="Y175" s="9" t="str">
        <f t="shared" si="77"/>
        <v/>
      </c>
      <c r="Z175" s="10" t="str">
        <f t="shared" si="78"/>
        <v/>
      </c>
      <c r="AA175" s="9">
        <f t="shared" si="94"/>
        <v>0</v>
      </c>
      <c r="AB175" s="11" t="e">
        <f>COUNTIF(H$2:H175,"&gt;0")/(COUNTIF(H$2:H175,"&lt;0")+COUNTIF(H$2:H175,"&gt;0"))</f>
        <v>#DIV/0!</v>
      </c>
      <c r="AC175" s="11" t="e">
        <f t="shared" si="95"/>
        <v>#DIV/0!</v>
      </c>
      <c r="AD175" s="8" t="e">
        <f t="shared" si="96"/>
        <v>#DIV/0!</v>
      </c>
      <c r="AE175" s="11" t="e">
        <f t="shared" si="82"/>
        <v>#DIV/0!</v>
      </c>
      <c r="AF175" s="11" t="e">
        <f t="shared" si="83"/>
        <v>#DIV/0!</v>
      </c>
      <c r="AG175" s="12" t="str">
        <f>IF(ISERROR(SUMIF($G$1:$G175,"&gt;0")/-SUMIF($G$1:$G175,"&lt;0"))=FALSE,SUMIF($G$1:$G175,"&gt;0")/-SUMIF($G$1:$G175,"&lt;0"),"")</f>
        <v/>
      </c>
      <c r="AH175" s="12"/>
      <c r="AI175" s="21" t="str">
        <f t="shared" si="79"/>
        <v/>
      </c>
      <c r="AJ175" s="21" t="str">
        <f t="shared" si="80"/>
        <v/>
      </c>
      <c r="AK175" s="21" t="e">
        <f t="shared" si="81"/>
        <v>#DIV/0!</v>
      </c>
      <c r="AL175" s="6"/>
      <c r="AM175" s="6"/>
      <c r="AN175" s="6"/>
      <c r="AO175" s="6"/>
    </row>
    <row r="176" spans="1:41" ht="18.75" customHeight="1" thickBot="1">
      <c r="A176" t="str">
        <f t="shared" si="75"/>
        <v/>
      </c>
      <c r="B176" s="73"/>
      <c r="C176" s="73"/>
      <c r="D176" s="73"/>
      <c r="E176" s="73"/>
      <c r="F176" s="73"/>
      <c r="G176" s="73"/>
      <c r="H176" s="73"/>
      <c r="I176" s="74"/>
      <c r="J176" s="74"/>
      <c r="K176" s="73"/>
      <c r="L176" s="6" t="str">
        <f t="shared" si="84"/>
        <v>Saturday</v>
      </c>
      <c r="M176" s="6" t="str">
        <f t="shared" si="85"/>
        <v>Saturday</v>
      </c>
      <c r="N176" s="6">
        <f t="shared" si="86"/>
        <v>1900</v>
      </c>
      <c r="O176" s="6">
        <f t="shared" si="87"/>
        <v>1</v>
      </c>
      <c r="P176" s="6">
        <f t="shared" si="88"/>
        <v>0</v>
      </c>
      <c r="Q176" s="6">
        <f t="shared" si="89"/>
        <v>0</v>
      </c>
      <c r="R176" s="6">
        <f t="shared" si="90"/>
        <v>0</v>
      </c>
      <c r="S176" s="6" t="str">
        <f t="shared" si="91"/>
        <v>1900/1/0</v>
      </c>
      <c r="T176" s="7">
        <f t="shared" si="73"/>
        <v>0</v>
      </c>
      <c r="U176" s="8">
        <f t="shared" si="92"/>
        <v>10000</v>
      </c>
      <c r="V176" s="7">
        <f t="shared" si="76"/>
        <v>0</v>
      </c>
      <c r="W176" s="9">
        <f t="shared" si="93"/>
        <v>0</v>
      </c>
      <c r="X176" s="9" t="str">
        <f t="shared" si="74"/>
        <v/>
      </c>
      <c r="Y176" s="9" t="str">
        <f t="shared" si="77"/>
        <v/>
      </c>
      <c r="Z176" s="10" t="str">
        <f t="shared" si="78"/>
        <v/>
      </c>
      <c r="AA176" s="9">
        <f t="shared" si="94"/>
        <v>0</v>
      </c>
      <c r="AB176" s="11" t="e">
        <f>COUNTIF(H$2:H176,"&gt;0")/(COUNTIF(H$2:H176,"&lt;0")+COUNTIF(H$2:H176,"&gt;0"))</f>
        <v>#DIV/0!</v>
      </c>
      <c r="AC176" s="11" t="e">
        <f t="shared" si="95"/>
        <v>#DIV/0!</v>
      </c>
      <c r="AD176" s="8" t="e">
        <f t="shared" si="96"/>
        <v>#DIV/0!</v>
      </c>
      <c r="AE176" s="11" t="e">
        <f t="shared" si="82"/>
        <v>#DIV/0!</v>
      </c>
      <c r="AF176" s="11" t="e">
        <f t="shared" si="83"/>
        <v>#DIV/0!</v>
      </c>
      <c r="AG176" s="12" t="str">
        <f>IF(ISERROR(SUMIF($G$1:$G176,"&gt;0")/-SUMIF($G$1:$G176,"&lt;0"))=FALSE,SUMIF($G$1:$G176,"&gt;0")/-SUMIF($G$1:$G176,"&lt;0"),"")</f>
        <v/>
      </c>
      <c r="AH176" s="12"/>
      <c r="AI176" s="21" t="str">
        <f t="shared" si="79"/>
        <v/>
      </c>
      <c r="AJ176" s="21" t="str">
        <f t="shared" si="80"/>
        <v/>
      </c>
      <c r="AK176" s="21" t="e">
        <f t="shared" si="81"/>
        <v>#DIV/0!</v>
      </c>
      <c r="AL176" s="6"/>
      <c r="AM176" s="6"/>
      <c r="AN176" s="6"/>
      <c r="AO176" s="6"/>
    </row>
    <row r="177" spans="1:41" ht="18.75" customHeight="1" thickBot="1">
      <c r="A177" t="str">
        <f t="shared" si="75"/>
        <v/>
      </c>
      <c r="B177" s="73"/>
      <c r="C177" s="73"/>
      <c r="D177" s="73"/>
      <c r="E177" s="73"/>
      <c r="F177" s="73"/>
      <c r="G177" s="73"/>
      <c r="H177" s="73"/>
      <c r="I177" s="74"/>
      <c r="J177" s="74"/>
      <c r="K177" s="73"/>
      <c r="L177" s="6" t="str">
        <f t="shared" si="84"/>
        <v>Saturday</v>
      </c>
      <c r="M177" s="6" t="str">
        <f t="shared" si="85"/>
        <v>Saturday</v>
      </c>
      <c r="N177" s="6">
        <f t="shared" si="86"/>
        <v>1900</v>
      </c>
      <c r="O177" s="6">
        <f t="shared" si="87"/>
        <v>1</v>
      </c>
      <c r="P177" s="6">
        <f t="shared" si="88"/>
        <v>0</v>
      </c>
      <c r="Q177" s="6">
        <f t="shared" si="89"/>
        <v>0</v>
      </c>
      <c r="R177" s="6">
        <f t="shared" si="90"/>
        <v>0</v>
      </c>
      <c r="S177" s="6" t="str">
        <f t="shared" si="91"/>
        <v>1900/1/0</v>
      </c>
      <c r="T177" s="7">
        <f t="shared" si="73"/>
        <v>0</v>
      </c>
      <c r="U177" s="8">
        <f t="shared" si="92"/>
        <v>10000</v>
      </c>
      <c r="V177" s="7">
        <f t="shared" si="76"/>
        <v>0</v>
      </c>
      <c r="W177" s="9">
        <f t="shared" si="93"/>
        <v>0</v>
      </c>
      <c r="X177" s="9" t="str">
        <f t="shared" si="74"/>
        <v/>
      </c>
      <c r="Y177" s="9" t="str">
        <f t="shared" si="77"/>
        <v/>
      </c>
      <c r="Z177" s="10" t="str">
        <f t="shared" si="78"/>
        <v/>
      </c>
      <c r="AA177" s="9">
        <f t="shared" si="94"/>
        <v>0</v>
      </c>
      <c r="AB177" s="11" t="e">
        <f>COUNTIF(H$2:H177,"&gt;0")/(COUNTIF(H$2:H177,"&lt;0")+COUNTIF(H$2:H177,"&gt;0"))</f>
        <v>#DIV/0!</v>
      </c>
      <c r="AC177" s="11" t="e">
        <f t="shared" si="95"/>
        <v>#DIV/0!</v>
      </c>
      <c r="AD177" s="8" t="e">
        <f t="shared" si="96"/>
        <v>#DIV/0!</v>
      </c>
      <c r="AE177" s="11" t="e">
        <f t="shared" si="82"/>
        <v>#DIV/0!</v>
      </c>
      <c r="AF177" s="11" t="e">
        <f t="shared" si="83"/>
        <v>#DIV/0!</v>
      </c>
      <c r="AG177" s="12" t="str">
        <f>IF(ISERROR(SUMIF($G$1:$G177,"&gt;0")/-SUMIF($G$1:$G177,"&lt;0"))=FALSE,SUMIF($G$1:$G177,"&gt;0")/-SUMIF($G$1:$G177,"&lt;0"),"")</f>
        <v/>
      </c>
      <c r="AH177" s="12"/>
      <c r="AI177" s="21" t="str">
        <f t="shared" si="79"/>
        <v/>
      </c>
      <c r="AJ177" s="21" t="str">
        <f t="shared" si="80"/>
        <v/>
      </c>
      <c r="AK177" s="21" t="e">
        <f t="shared" si="81"/>
        <v>#DIV/0!</v>
      </c>
      <c r="AL177" s="6"/>
      <c r="AM177" s="6"/>
      <c r="AN177" s="6"/>
      <c r="AO177" s="6"/>
    </row>
    <row r="178" spans="1:41" ht="18.75" customHeight="1" thickBot="1">
      <c r="A178" t="str">
        <f t="shared" si="75"/>
        <v/>
      </c>
      <c r="B178" s="73"/>
      <c r="C178" s="73"/>
      <c r="D178" s="73"/>
      <c r="E178" s="73"/>
      <c r="F178" s="73"/>
      <c r="G178" s="73"/>
      <c r="H178" s="73"/>
      <c r="I178" s="74"/>
      <c r="J178" s="74"/>
      <c r="K178" s="73"/>
      <c r="L178" s="6" t="str">
        <f t="shared" si="84"/>
        <v>Saturday</v>
      </c>
      <c r="M178" s="6" t="str">
        <f t="shared" si="85"/>
        <v>Saturday</v>
      </c>
      <c r="N178" s="6">
        <f t="shared" si="86"/>
        <v>1900</v>
      </c>
      <c r="O178" s="6">
        <f t="shared" si="87"/>
        <v>1</v>
      </c>
      <c r="P178" s="6">
        <f t="shared" si="88"/>
        <v>0</v>
      </c>
      <c r="Q178" s="6">
        <f t="shared" si="89"/>
        <v>0</v>
      </c>
      <c r="R178" s="6">
        <f t="shared" si="90"/>
        <v>0</v>
      </c>
      <c r="S178" s="6" t="str">
        <f t="shared" si="91"/>
        <v>1900/1/0</v>
      </c>
      <c r="T178" s="7">
        <f t="shared" si="73"/>
        <v>0</v>
      </c>
      <c r="U178" s="8">
        <f t="shared" si="92"/>
        <v>10000</v>
      </c>
      <c r="V178" s="7">
        <f t="shared" si="76"/>
        <v>0</v>
      </c>
      <c r="W178" s="9">
        <f t="shared" si="93"/>
        <v>0</v>
      </c>
      <c r="X178" s="9" t="str">
        <f t="shared" si="74"/>
        <v/>
      </c>
      <c r="Y178" s="9" t="str">
        <f t="shared" si="77"/>
        <v/>
      </c>
      <c r="Z178" s="10" t="str">
        <f t="shared" si="78"/>
        <v/>
      </c>
      <c r="AA178" s="9">
        <f t="shared" si="94"/>
        <v>0</v>
      </c>
      <c r="AB178" s="11" t="e">
        <f>COUNTIF(H$2:H178,"&gt;0")/(COUNTIF(H$2:H178,"&lt;0")+COUNTIF(H$2:H178,"&gt;0"))</f>
        <v>#DIV/0!</v>
      </c>
      <c r="AC178" s="11" t="e">
        <f t="shared" si="95"/>
        <v>#DIV/0!</v>
      </c>
      <c r="AD178" s="8" t="e">
        <f t="shared" si="96"/>
        <v>#DIV/0!</v>
      </c>
      <c r="AE178" s="11" t="e">
        <f t="shared" si="82"/>
        <v>#DIV/0!</v>
      </c>
      <c r="AF178" s="11" t="e">
        <f t="shared" si="83"/>
        <v>#DIV/0!</v>
      </c>
      <c r="AG178" s="12" t="str">
        <f>IF(ISERROR(SUMIF($G$1:$G178,"&gt;0")/-SUMIF($G$1:$G178,"&lt;0"))=FALSE,SUMIF($G$1:$G178,"&gt;0")/-SUMIF($G$1:$G178,"&lt;0"),"")</f>
        <v/>
      </c>
      <c r="AH178" s="12"/>
      <c r="AI178" s="21" t="str">
        <f t="shared" si="79"/>
        <v/>
      </c>
      <c r="AJ178" s="21" t="str">
        <f t="shared" si="80"/>
        <v/>
      </c>
      <c r="AK178" s="21" t="e">
        <f t="shared" si="81"/>
        <v>#DIV/0!</v>
      </c>
      <c r="AL178" s="6"/>
      <c r="AM178" s="6"/>
      <c r="AN178" s="6"/>
      <c r="AO178" s="6"/>
    </row>
    <row r="179" spans="1:41" ht="18.75" customHeight="1" thickBot="1">
      <c r="A179" t="str">
        <f t="shared" si="75"/>
        <v/>
      </c>
      <c r="B179" s="73"/>
      <c r="C179" s="73"/>
      <c r="D179" s="73"/>
      <c r="E179" s="73"/>
      <c r="F179" s="73"/>
      <c r="G179" s="73"/>
      <c r="H179" s="73"/>
      <c r="I179" s="74"/>
      <c r="J179" s="74"/>
      <c r="K179" s="73"/>
      <c r="L179" s="6" t="str">
        <f t="shared" si="84"/>
        <v>Saturday</v>
      </c>
      <c r="M179" s="6" t="str">
        <f t="shared" si="85"/>
        <v>Saturday</v>
      </c>
      <c r="N179" s="6">
        <f t="shared" si="86"/>
        <v>1900</v>
      </c>
      <c r="O179" s="6">
        <f t="shared" si="87"/>
        <v>1</v>
      </c>
      <c r="P179" s="6">
        <f t="shared" si="88"/>
        <v>0</v>
      </c>
      <c r="Q179" s="6">
        <f t="shared" si="89"/>
        <v>0</v>
      </c>
      <c r="R179" s="6">
        <f t="shared" si="90"/>
        <v>0</v>
      </c>
      <c r="S179" s="6" t="str">
        <f t="shared" si="91"/>
        <v>1900/1/0</v>
      </c>
      <c r="T179" s="7">
        <f t="shared" si="73"/>
        <v>0</v>
      </c>
      <c r="U179" s="8">
        <f t="shared" si="92"/>
        <v>10000</v>
      </c>
      <c r="V179" s="7">
        <f t="shared" si="76"/>
        <v>0</v>
      </c>
      <c r="W179" s="9">
        <f t="shared" si="93"/>
        <v>0</v>
      </c>
      <c r="X179" s="9" t="str">
        <f t="shared" si="74"/>
        <v/>
      </c>
      <c r="Y179" s="9" t="str">
        <f t="shared" si="77"/>
        <v/>
      </c>
      <c r="Z179" s="10" t="str">
        <f t="shared" si="78"/>
        <v/>
      </c>
      <c r="AA179" s="9">
        <f t="shared" si="94"/>
        <v>0</v>
      </c>
      <c r="AB179" s="11" t="e">
        <f>COUNTIF(H$2:H179,"&gt;0")/(COUNTIF(H$2:H179,"&lt;0")+COUNTIF(H$2:H179,"&gt;0"))</f>
        <v>#DIV/0!</v>
      </c>
      <c r="AC179" s="11" t="e">
        <f t="shared" si="95"/>
        <v>#DIV/0!</v>
      </c>
      <c r="AD179" s="8" t="e">
        <f t="shared" si="96"/>
        <v>#DIV/0!</v>
      </c>
      <c r="AE179" s="11" t="e">
        <f t="shared" si="82"/>
        <v>#DIV/0!</v>
      </c>
      <c r="AF179" s="11" t="e">
        <f t="shared" si="83"/>
        <v>#DIV/0!</v>
      </c>
      <c r="AG179" s="12" t="str">
        <f>IF(ISERROR(SUMIF($G$1:$G179,"&gt;0")/-SUMIF($G$1:$G179,"&lt;0"))=FALSE,SUMIF($G$1:$G179,"&gt;0")/-SUMIF($G$1:$G179,"&lt;0"),"")</f>
        <v/>
      </c>
      <c r="AH179" s="12"/>
      <c r="AI179" s="21" t="str">
        <f t="shared" si="79"/>
        <v/>
      </c>
      <c r="AJ179" s="21" t="str">
        <f t="shared" si="80"/>
        <v/>
      </c>
      <c r="AK179" s="21" t="e">
        <f t="shared" si="81"/>
        <v>#DIV/0!</v>
      </c>
      <c r="AL179" s="6"/>
      <c r="AM179" s="6"/>
      <c r="AN179" s="6"/>
      <c r="AO179" s="6"/>
    </row>
    <row r="180" spans="1:41" ht="18.75" customHeight="1" thickBot="1">
      <c r="A180" t="str">
        <f t="shared" si="75"/>
        <v/>
      </c>
      <c r="B180" s="73"/>
      <c r="C180" s="73"/>
      <c r="D180" s="73"/>
      <c r="E180" s="73"/>
      <c r="F180" s="73"/>
      <c r="G180" s="73"/>
      <c r="H180" s="73"/>
      <c r="I180" s="74"/>
      <c r="J180" s="74"/>
      <c r="K180" s="73"/>
      <c r="L180" s="6" t="str">
        <f t="shared" si="84"/>
        <v>Saturday</v>
      </c>
      <c r="M180" s="6" t="str">
        <f t="shared" si="85"/>
        <v>Saturday</v>
      </c>
      <c r="N180" s="6">
        <f t="shared" si="86"/>
        <v>1900</v>
      </c>
      <c r="O180" s="6">
        <f t="shared" si="87"/>
        <v>1</v>
      </c>
      <c r="P180" s="6">
        <f t="shared" si="88"/>
        <v>0</v>
      </c>
      <c r="Q180" s="6">
        <f t="shared" si="89"/>
        <v>0</v>
      </c>
      <c r="R180" s="6">
        <f t="shared" si="90"/>
        <v>0</v>
      </c>
      <c r="S180" s="6" t="str">
        <f t="shared" si="91"/>
        <v>1900/1/0</v>
      </c>
      <c r="T180" s="7">
        <f t="shared" si="73"/>
        <v>0</v>
      </c>
      <c r="U180" s="8">
        <f t="shared" si="92"/>
        <v>10000</v>
      </c>
      <c r="V180" s="7">
        <f t="shared" si="76"/>
        <v>0</v>
      </c>
      <c r="W180" s="9">
        <f t="shared" si="93"/>
        <v>0</v>
      </c>
      <c r="X180" s="9" t="str">
        <f t="shared" si="74"/>
        <v/>
      </c>
      <c r="Y180" s="9" t="str">
        <f t="shared" si="77"/>
        <v/>
      </c>
      <c r="Z180" s="10" t="str">
        <f t="shared" si="78"/>
        <v/>
      </c>
      <c r="AA180" s="9">
        <f t="shared" si="94"/>
        <v>0</v>
      </c>
      <c r="AB180" s="11" t="e">
        <f>COUNTIF(H$2:H180,"&gt;0")/(COUNTIF(H$2:H180,"&lt;0")+COUNTIF(H$2:H180,"&gt;0"))</f>
        <v>#DIV/0!</v>
      </c>
      <c r="AC180" s="11" t="e">
        <f t="shared" si="95"/>
        <v>#DIV/0!</v>
      </c>
      <c r="AD180" s="8" t="e">
        <f t="shared" si="96"/>
        <v>#DIV/0!</v>
      </c>
      <c r="AE180" s="11" t="e">
        <f t="shared" si="82"/>
        <v>#DIV/0!</v>
      </c>
      <c r="AF180" s="11" t="e">
        <f t="shared" si="83"/>
        <v>#DIV/0!</v>
      </c>
      <c r="AG180" s="12" t="str">
        <f>IF(ISERROR(SUMIF($G$1:$G180,"&gt;0")/-SUMIF($G$1:$G180,"&lt;0"))=FALSE,SUMIF($G$1:$G180,"&gt;0")/-SUMIF($G$1:$G180,"&lt;0"),"")</f>
        <v/>
      </c>
      <c r="AH180" s="12"/>
      <c r="AI180" s="21" t="str">
        <f t="shared" si="79"/>
        <v/>
      </c>
      <c r="AJ180" s="21" t="str">
        <f t="shared" si="80"/>
        <v/>
      </c>
      <c r="AK180" s="21" t="e">
        <f t="shared" si="81"/>
        <v>#DIV/0!</v>
      </c>
      <c r="AL180" s="6"/>
      <c r="AM180" s="6"/>
      <c r="AN180" s="6"/>
      <c r="AO180" s="6"/>
    </row>
    <row r="181" spans="1:41" ht="18.75" customHeight="1" thickBot="1">
      <c r="A181" t="str">
        <f t="shared" si="75"/>
        <v/>
      </c>
      <c r="B181" s="73"/>
      <c r="C181" s="73"/>
      <c r="D181" s="73"/>
      <c r="E181" s="73"/>
      <c r="F181" s="73"/>
      <c r="G181" s="73"/>
      <c r="H181" s="73"/>
      <c r="I181" s="74"/>
      <c r="J181" s="74"/>
      <c r="K181" s="73"/>
      <c r="L181" s="6" t="str">
        <f t="shared" si="84"/>
        <v>Saturday</v>
      </c>
      <c r="M181" s="6" t="str">
        <f t="shared" si="85"/>
        <v>Saturday</v>
      </c>
      <c r="N181" s="6">
        <f t="shared" si="86"/>
        <v>1900</v>
      </c>
      <c r="O181" s="6">
        <f t="shared" si="87"/>
        <v>1</v>
      </c>
      <c r="P181" s="6">
        <f t="shared" si="88"/>
        <v>0</v>
      </c>
      <c r="Q181" s="6">
        <f t="shared" si="89"/>
        <v>0</v>
      </c>
      <c r="R181" s="6">
        <f t="shared" si="90"/>
        <v>0</v>
      </c>
      <c r="S181" s="6" t="str">
        <f t="shared" si="91"/>
        <v>1900/1/0</v>
      </c>
      <c r="T181" s="7">
        <f t="shared" si="73"/>
        <v>0</v>
      </c>
      <c r="U181" s="8">
        <f t="shared" si="92"/>
        <v>10000</v>
      </c>
      <c r="V181" s="7">
        <f t="shared" si="76"/>
        <v>0</v>
      </c>
      <c r="W181" s="9">
        <f t="shared" si="93"/>
        <v>0</v>
      </c>
      <c r="X181" s="9" t="str">
        <f t="shared" si="74"/>
        <v/>
      </c>
      <c r="Y181" s="9" t="str">
        <f t="shared" si="77"/>
        <v/>
      </c>
      <c r="Z181" s="10" t="str">
        <f t="shared" si="78"/>
        <v/>
      </c>
      <c r="AA181" s="9">
        <f t="shared" si="94"/>
        <v>0</v>
      </c>
      <c r="AB181" s="11" t="e">
        <f>COUNTIF(H$2:H181,"&gt;0")/(COUNTIF(H$2:H181,"&lt;0")+COUNTIF(H$2:H181,"&gt;0"))</f>
        <v>#DIV/0!</v>
      </c>
      <c r="AC181" s="11" t="e">
        <f t="shared" si="95"/>
        <v>#DIV/0!</v>
      </c>
      <c r="AD181" s="8" t="e">
        <f t="shared" si="96"/>
        <v>#DIV/0!</v>
      </c>
      <c r="AE181" s="11" t="e">
        <f t="shared" si="82"/>
        <v>#DIV/0!</v>
      </c>
      <c r="AF181" s="11" t="e">
        <f t="shared" si="83"/>
        <v>#DIV/0!</v>
      </c>
      <c r="AG181" s="12" t="str">
        <f>IF(ISERROR(SUMIF($G$1:$G181,"&gt;0")/-SUMIF($G$1:$G181,"&lt;0"))=FALSE,SUMIF($G$1:$G181,"&gt;0")/-SUMIF($G$1:$G181,"&lt;0"),"")</f>
        <v/>
      </c>
      <c r="AH181" s="12"/>
      <c r="AI181" s="21" t="str">
        <f t="shared" si="79"/>
        <v/>
      </c>
      <c r="AJ181" s="21" t="str">
        <f t="shared" si="80"/>
        <v/>
      </c>
      <c r="AK181" s="21" t="e">
        <f t="shared" si="81"/>
        <v>#DIV/0!</v>
      </c>
      <c r="AL181" s="6"/>
      <c r="AM181" s="6"/>
      <c r="AN181" s="6"/>
      <c r="AO181" s="6"/>
    </row>
    <row r="182" spans="1:41" ht="18.75" customHeight="1" thickBot="1">
      <c r="A182" t="str">
        <f t="shared" si="75"/>
        <v/>
      </c>
      <c r="B182" s="73"/>
      <c r="C182" s="73"/>
      <c r="D182" s="73"/>
      <c r="E182" s="73"/>
      <c r="F182" s="73"/>
      <c r="G182" s="73"/>
      <c r="H182" s="73"/>
      <c r="I182" s="74"/>
      <c r="J182" s="74"/>
      <c r="K182" s="73"/>
      <c r="L182" s="6" t="str">
        <f t="shared" si="84"/>
        <v>Saturday</v>
      </c>
      <c r="M182" s="6" t="str">
        <f t="shared" si="85"/>
        <v>Saturday</v>
      </c>
      <c r="N182" s="6">
        <f t="shared" si="86"/>
        <v>1900</v>
      </c>
      <c r="O182" s="6">
        <f t="shared" si="87"/>
        <v>1</v>
      </c>
      <c r="P182" s="6">
        <f t="shared" si="88"/>
        <v>0</v>
      </c>
      <c r="Q182" s="6">
        <f t="shared" si="89"/>
        <v>0</v>
      </c>
      <c r="R182" s="6">
        <f t="shared" si="90"/>
        <v>0</v>
      </c>
      <c r="S182" s="6" t="str">
        <f t="shared" si="91"/>
        <v>1900/1/0</v>
      </c>
      <c r="T182" s="7">
        <f t="shared" si="73"/>
        <v>0</v>
      </c>
      <c r="U182" s="8">
        <f t="shared" si="92"/>
        <v>10000</v>
      </c>
      <c r="V182" s="7">
        <f t="shared" si="76"/>
        <v>0</v>
      </c>
      <c r="W182" s="9">
        <f t="shared" si="93"/>
        <v>0</v>
      </c>
      <c r="X182" s="9" t="str">
        <f t="shared" si="74"/>
        <v/>
      </c>
      <c r="Y182" s="9" t="str">
        <f t="shared" si="77"/>
        <v/>
      </c>
      <c r="Z182" s="10" t="str">
        <f t="shared" si="78"/>
        <v/>
      </c>
      <c r="AA182" s="9">
        <f t="shared" si="94"/>
        <v>0</v>
      </c>
      <c r="AB182" s="11" t="e">
        <f>COUNTIF(H$2:H182,"&gt;0")/(COUNTIF(H$2:H182,"&lt;0")+COUNTIF(H$2:H182,"&gt;0"))</f>
        <v>#DIV/0!</v>
      </c>
      <c r="AC182" s="11" t="e">
        <f t="shared" si="95"/>
        <v>#DIV/0!</v>
      </c>
      <c r="AD182" s="8" t="e">
        <f t="shared" si="96"/>
        <v>#DIV/0!</v>
      </c>
      <c r="AE182" s="11" t="e">
        <f t="shared" si="82"/>
        <v>#DIV/0!</v>
      </c>
      <c r="AF182" s="11" t="e">
        <f t="shared" si="83"/>
        <v>#DIV/0!</v>
      </c>
      <c r="AG182" s="12" t="str">
        <f>IF(ISERROR(SUMIF($G$1:$G182,"&gt;0")/-SUMIF($G$1:$G182,"&lt;0"))=FALSE,SUMIF($G$1:$G182,"&gt;0")/-SUMIF($G$1:$G182,"&lt;0"),"")</f>
        <v/>
      </c>
      <c r="AH182" s="12"/>
      <c r="AI182" s="21" t="str">
        <f t="shared" si="79"/>
        <v/>
      </c>
      <c r="AJ182" s="21" t="str">
        <f t="shared" si="80"/>
        <v/>
      </c>
      <c r="AK182" s="21" t="e">
        <f t="shared" si="81"/>
        <v>#DIV/0!</v>
      </c>
      <c r="AL182" s="6"/>
      <c r="AM182" s="6"/>
      <c r="AN182" s="6"/>
      <c r="AO182" s="6"/>
    </row>
    <row r="183" spans="1:41" ht="18.75" customHeight="1" thickBot="1">
      <c r="A183" t="str">
        <f t="shared" si="75"/>
        <v/>
      </c>
      <c r="B183" s="73"/>
      <c r="C183" s="73"/>
      <c r="D183" s="73"/>
      <c r="E183" s="73"/>
      <c r="F183" s="73"/>
      <c r="G183" s="73"/>
      <c r="H183" s="73"/>
      <c r="I183" s="74"/>
      <c r="J183" s="74"/>
      <c r="K183" s="73"/>
      <c r="L183" s="6" t="str">
        <f t="shared" si="84"/>
        <v>Saturday</v>
      </c>
      <c r="M183" s="6" t="str">
        <f t="shared" si="85"/>
        <v>Saturday</v>
      </c>
      <c r="N183" s="6">
        <f t="shared" si="86"/>
        <v>1900</v>
      </c>
      <c r="O183" s="6">
        <f t="shared" si="87"/>
        <v>1</v>
      </c>
      <c r="P183" s="6">
        <f t="shared" si="88"/>
        <v>0</v>
      </c>
      <c r="Q183" s="6">
        <f t="shared" si="89"/>
        <v>0</v>
      </c>
      <c r="R183" s="6">
        <f t="shared" si="90"/>
        <v>0</v>
      </c>
      <c r="S183" s="6" t="str">
        <f t="shared" si="91"/>
        <v>1900/1/0</v>
      </c>
      <c r="T183" s="7">
        <f t="shared" si="73"/>
        <v>0</v>
      </c>
      <c r="U183" s="8">
        <f t="shared" si="92"/>
        <v>10000</v>
      </c>
      <c r="V183" s="7">
        <f t="shared" si="76"/>
        <v>0</v>
      </c>
      <c r="W183" s="9">
        <f t="shared" si="93"/>
        <v>0</v>
      </c>
      <c r="X183" s="9" t="str">
        <f t="shared" si="74"/>
        <v/>
      </c>
      <c r="Y183" s="9" t="str">
        <f t="shared" si="77"/>
        <v/>
      </c>
      <c r="Z183" s="10" t="str">
        <f t="shared" si="78"/>
        <v/>
      </c>
      <c r="AA183" s="9">
        <f t="shared" si="94"/>
        <v>0</v>
      </c>
      <c r="AB183" s="11" t="e">
        <f>COUNTIF(H$2:H183,"&gt;0")/(COUNTIF(H$2:H183,"&lt;0")+COUNTIF(H$2:H183,"&gt;0"))</f>
        <v>#DIV/0!</v>
      </c>
      <c r="AC183" s="11" t="e">
        <f t="shared" si="95"/>
        <v>#DIV/0!</v>
      </c>
      <c r="AD183" s="8" t="e">
        <f t="shared" si="96"/>
        <v>#DIV/0!</v>
      </c>
      <c r="AE183" s="11" t="e">
        <f t="shared" si="82"/>
        <v>#DIV/0!</v>
      </c>
      <c r="AF183" s="11" t="e">
        <f t="shared" si="83"/>
        <v>#DIV/0!</v>
      </c>
      <c r="AG183" s="12" t="str">
        <f>IF(ISERROR(SUMIF($G$1:$G183,"&gt;0")/-SUMIF($G$1:$G183,"&lt;0"))=FALSE,SUMIF($G$1:$G183,"&gt;0")/-SUMIF($G$1:$G183,"&lt;0"),"")</f>
        <v/>
      </c>
      <c r="AH183" s="12"/>
      <c r="AI183" s="21" t="str">
        <f t="shared" si="79"/>
        <v/>
      </c>
      <c r="AJ183" s="21" t="str">
        <f t="shared" si="80"/>
        <v/>
      </c>
      <c r="AK183" s="21" t="e">
        <f t="shared" si="81"/>
        <v>#DIV/0!</v>
      </c>
      <c r="AL183" s="6"/>
      <c r="AM183" s="6"/>
      <c r="AN183" s="6"/>
      <c r="AO183" s="6"/>
    </row>
    <row r="184" spans="1:41" ht="18.75" customHeight="1" thickBot="1">
      <c r="A184" t="str">
        <f t="shared" si="75"/>
        <v/>
      </c>
      <c r="B184" s="73"/>
      <c r="C184" s="73"/>
      <c r="D184" s="73"/>
      <c r="E184" s="73"/>
      <c r="F184" s="73"/>
      <c r="G184" s="73"/>
      <c r="H184" s="73"/>
      <c r="I184" s="74"/>
      <c r="J184" s="74"/>
      <c r="K184" s="73"/>
      <c r="L184" s="6" t="str">
        <f t="shared" si="84"/>
        <v>Saturday</v>
      </c>
      <c r="M184" s="6" t="str">
        <f t="shared" si="85"/>
        <v>Saturday</v>
      </c>
      <c r="N184" s="6">
        <f t="shared" si="86"/>
        <v>1900</v>
      </c>
      <c r="O184" s="6">
        <f t="shared" si="87"/>
        <v>1</v>
      </c>
      <c r="P184" s="6">
        <f t="shared" si="88"/>
        <v>0</v>
      </c>
      <c r="Q184" s="6">
        <f t="shared" si="89"/>
        <v>0</v>
      </c>
      <c r="R184" s="6">
        <f t="shared" si="90"/>
        <v>0</v>
      </c>
      <c r="S184" s="6" t="str">
        <f t="shared" si="91"/>
        <v>1900/1/0</v>
      </c>
      <c r="T184" s="7">
        <f t="shared" si="73"/>
        <v>0</v>
      </c>
      <c r="U184" s="8">
        <f t="shared" si="92"/>
        <v>10000</v>
      </c>
      <c r="V184" s="7">
        <f t="shared" si="76"/>
        <v>0</v>
      </c>
      <c r="W184" s="9">
        <f t="shared" si="93"/>
        <v>0</v>
      </c>
      <c r="X184" s="9" t="str">
        <f t="shared" si="74"/>
        <v/>
      </c>
      <c r="Y184" s="9" t="str">
        <f t="shared" si="77"/>
        <v/>
      </c>
      <c r="Z184" s="10" t="str">
        <f t="shared" si="78"/>
        <v/>
      </c>
      <c r="AA184" s="9">
        <f t="shared" si="94"/>
        <v>0</v>
      </c>
      <c r="AB184" s="11" t="e">
        <f>COUNTIF(H$2:H184,"&gt;0")/(COUNTIF(H$2:H184,"&lt;0")+COUNTIF(H$2:H184,"&gt;0"))</f>
        <v>#DIV/0!</v>
      </c>
      <c r="AC184" s="11" t="e">
        <f t="shared" si="95"/>
        <v>#DIV/0!</v>
      </c>
      <c r="AD184" s="8" t="e">
        <f t="shared" si="96"/>
        <v>#DIV/0!</v>
      </c>
      <c r="AE184" s="11" t="e">
        <f t="shared" si="82"/>
        <v>#DIV/0!</v>
      </c>
      <c r="AF184" s="11" t="e">
        <f t="shared" si="83"/>
        <v>#DIV/0!</v>
      </c>
      <c r="AG184" s="12" t="str">
        <f>IF(ISERROR(SUMIF($G$1:$G184,"&gt;0")/-SUMIF($G$1:$G184,"&lt;0"))=FALSE,SUMIF($G$1:$G184,"&gt;0")/-SUMIF($G$1:$G184,"&lt;0"),"")</f>
        <v/>
      </c>
      <c r="AH184" s="12"/>
      <c r="AI184" s="21" t="str">
        <f t="shared" si="79"/>
        <v/>
      </c>
      <c r="AJ184" s="21" t="str">
        <f t="shared" si="80"/>
        <v/>
      </c>
      <c r="AK184" s="21" t="e">
        <f t="shared" si="81"/>
        <v>#DIV/0!</v>
      </c>
      <c r="AL184" s="6"/>
      <c r="AM184" s="6"/>
      <c r="AN184" s="6"/>
      <c r="AO184" s="6"/>
    </row>
    <row r="185" spans="1:41" ht="18.75" customHeight="1" thickBot="1">
      <c r="A185" t="str">
        <f t="shared" si="75"/>
        <v/>
      </c>
      <c r="B185" s="73"/>
      <c r="C185" s="73"/>
      <c r="D185" s="73"/>
      <c r="E185" s="73"/>
      <c r="F185" s="73"/>
      <c r="G185" s="73"/>
      <c r="H185" s="73"/>
      <c r="I185" s="74"/>
      <c r="J185" s="74"/>
      <c r="K185" s="73"/>
      <c r="L185" s="6" t="str">
        <f t="shared" si="84"/>
        <v>Saturday</v>
      </c>
      <c r="M185" s="6" t="str">
        <f t="shared" si="85"/>
        <v>Saturday</v>
      </c>
      <c r="N185" s="6">
        <f t="shared" si="86"/>
        <v>1900</v>
      </c>
      <c r="O185" s="6">
        <f t="shared" si="87"/>
        <v>1</v>
      </c>
      <c r="P185" s="6">
        <f t="shared" si="88"/>
        <v>0</v>
      </c>
      <c r="Q185" s="6">
        <f t="shared" si="89"/>
        <v>0</v>
      </c>
      <c r="R185" s="6">
        <f t="shared" si="90"/>
        <v>0</v>
      </c>
      <c r="S185" s="6" t="str">
        <f t="shared" si="91"/>
        <v>1900/1/0</v>
      </c>
      <c r="T185" s="7">
        <f t="shared" si="73"/>
        <v>0</v>
      </c>
      <c r="U185" s="8">
        <f t="shared" si="92"/>
        <v>10000</v>
      </c>
      <c r="V185" s="7">
        <f t="shared" si="76"/>
        <v>0</v>
      </c>
      <c r="W185" s="9">
        <f t="shared" si="93"/>
        <v>0</v>
      </c>
      <c r="X185" s="9" t="str">
        <f t="shared" si="74"/>
        <v/>
      </c>
      <c r="Y185" s="9" t="str">
        <f t="shared" si="77"/>
        <v/>
      </c>
      <c r="Z185" s="10" t="str">
        <f t="shared" si="78"/>
        <v/>
      </c>
      <c r="AA185" s="9">
        <f t="shared" si="94"/>
        <v>0</v>
      </c>
      <c r="AB185" s="11" t="e">
        <f>COUNTIF(H$2:H185,"&gt;0")/(COUNTIF(H$2:H185,"&lt;0")+COUNTIF(H$2:H185,"&gt;0"))</f>
        <v>#DIV/0!</v>
      </c>
      <c r="AC185" s="11" t="e">
        <f t="shared" si="95"/>
        <v>#DIV/0!</v>
      </c>
      <c r="AD185" s="8" t="e">
        <f t="shared" si="96"/>
        <v>#DIV/0!</v>
      </c>
      <c r="AE185" s="11" t="e">
        <f t="shared" si="82"/>
        <v>#DIV/0!</v>
      </c>
      <c r="AF185" s="11" t="e">
        <f t="shared" si="83"/>
        <v>#DIV/0!</v>
      </c>
      <c r="AG185" s="12" t="str">
        <f>IF(ISERROR(SUMIF($G$1:$G185,"&gt;0")/-SUMIF($G$1:$G185,"&lt;0"))=FALSE,SUMIF($G$1:$G185,"&gt;0")/-SUMIF($G$1:$G185,"&lt;0"),"")</f>
        <v/>
      </c>
      <c r="AH185" s="12"/>
      <c r="AI185" s="21" t="str">
        <f t="shared" si="79"/>
        <v/>
      </c>
      <c r="AJ185" s="21" t="str">
        <f t="shared" si="80"/>
        <v/>
      </c>
      <c r="AK185" s="21" t="e">
        <f t="shared" si="81"/>
        <v>#DIV/0!</v>
      </c>
      <c r="AL185" s="6"/>
      <c r="AM185" s="6"/>
      <c r="AN185" s="6"/>
      <c r="AO185" s="6"/>
    </row>
    <row r="186" spans="1:41" ht="18.75" customHeight="1" thickBot="1">
      <c r="A186" t="str">
        <f t="shared" si="75"/>
        <v/>
      </c>
      <c r="B186" s="73"/>
      <c r="C186" s="73"/>
      <c r="D186" s="73"/>
      <c r="E186" s="73"/>
      <c r="F186" s="73"/>
      <c r="G186" s="73"/>
      <c r="H186" s="73"/>
      <c r="I186" s="74"/>
      <c r="J186" s="74"/>
      <c r="K186" s="73"/>
      <c r="L186" s="6" t="str">
        <f t="shared" si="84"/>
        <v>Saturday</v>
      </c>
      <c r="M186" s="6" t="str">
        <f t="shared" si="85"/>
        <v>Saturday</v>
      </c>
      <c r="N186" s="6">
        <f t="shared" si="86"/>
        <v>1900</v>
      </c>
      <c r="O186" s="6">
        <f t="shared" si="87"/>
        <v>1</v>
      </c>
      <c r="P186" s="6">
        <f t="shared" si="88"/>
        <v>0</v>
      </c>
      <c r="Q186" s="6">
        <f t="shared" si="89"/>
        <v>0</v>
      </c>
      <c r="R186" s="6">
        <f t="shared" si="90"/>
        <v>0</v>
      </c>
      <c r="S186" s="6" t="str">
        <f t="shared" si="91"/>
        <v>1900/1/0</v>
      </c>
      <c r="T186" s="7">
        <f t="shared" si="73"/>
        <v>0</v>
      </c>
      <c r="U186" s="8">
        <f t="shared" si="92"/>
        <v>10000</v>
      </c>
      <c r="V186" s="7">
        <f t="shared" si="76"/>
        <v>0</v>
      </c>
      <c r="W186" s="9">
        <f t="shared" si="93"/>
        <v>0</v>
      </c>
      <c r="X186" s="9" t="str">
        <f t="shared" si="74"/>
        <v/>
      </c>
      <c r="Y186" s="9" t="str">
        <f t="shared" si="77"/>
        <v/>
      </c>
      <c r="Z186" s="10" t="str">
        <f t="shared" si="78"/>
        <v/>
      </c>
      <c r="AA186" s="9">
        <f t="shared" si="94"/>
        <v>0</v>
      </c>
      <c r="AB186" s="11" t="e">
        <f>COUNTIF(H$2:H186,"&gt;0")/(COUNTIF(H$2:H186,"&lt;0")+COUNTIF(H$2:H186,"&gt;0"))</f>
        <v>#DIV/0!</v>
      </c>
      <c r="AC186" s="11" t="e">
        <f t="shared" si="95"/>
        <v>#DIV/0!</v>
      </c>
      <c r="AD186" s="8" t="e">
        <f t="shared" si="96"/>
        <v>#DIV/0!</v>
      </c>
      <c r="AE186" s="11" t="e">
        <f t="shared" si="82"/>
        <v>#DIV/0!</v>
      </c>
      <c r="AF186" s="11" t="e">
        <f t="shared" si="83"/>
        <v>#DIV/0!</v>
      </c>
      <c r="AG186" s="12" t="str">
        <f>IF(ISERROR(SUMIF($G$1:$G186,"&gt;0")/-SUMIF($G$1:$G186,"&lt;0"))=FALSE,SUMIF($G$1:$G186,"&gt;0")/-SUMIF($G$1:$G186,"&lt;0"),"")</f>
        <v/>
      </c>
      <c r="AH186" s="12"/>
      <c r="AI186" s="21" t="str">
        <f t="shared" si="79"/>
        <v/>
      </c>
      <c r="AJ186" s="21" t="str">
        <f t="shared" si="80"/>
        <v/>
      </c>
      <c r="AK186" s="21" t="e">
        <f t="shared" si="81"/>
        <v>#DIV/0!</v>
      </c>
      <c r="AL186" s="6"/>
      <c r="AM186" s="6"/>
      <c r="AN186" s="6"/>
      <c r="AO186" s="6"/>
    </row>
    <row r="187" spans="1:41" ht="18.75" customHeight="1" thickBot="1">
      <c r="A187" t="str">
        <f t="shared" si="75"/>
        <v/>
      </c>
      <c r="B187" s="73"/>
      <c r="C187" s="73"/>
      <c r="D187" s="73"/>
      <c r="E187" s="73"/>
      <c r="F187" s="73"/>
      <c r="G187" s="73"/>
      <c r="H187" s="73"/>
      <c r="I187" s="74"/>
      <c r="J187" s="74"/>
      <c r="K187" s="73"/>
      <c r="L187" s="6" t="str">
        <f t="shared" si="84"/>
        <v>Saturday</v>
      </c>
      <c r="M187" s="6" t="str">
        <f t="shared" si="85"/>
        <v>Saturday</v>
      </c>
      <c r="N187" s="6">
        <f t="shared" si="86"/>
        <v>1900</v>
      </c>
      <c r="O187" s="6">
        <f t="shared" si="87"/>
        <v>1</v>
      </c>
      <c r="P187" s="6">
        <f t="shared" si="88"/>
        <v>0</v>
      </c>
      <c r="Q187" s="6">
        <f t="shared" si="89"/>
        <v>0</v>
      </c>
      <c r="R187" s="6">
        <f t="shared" si="90"/>
        <v>0</v>
      </c>
      <c r="S187" s="6" t="str">
        <f t="shared" si="91"/>
        <v>1900/1/0</v>
      </c>
      <c r="T187" s="7">
        <f t="shared" si="73"/>
        <v>0</v>
      </c>
      <c r="U187" s="8">
        <f t="shared" si="92"/>
        <v>10000</v>
      </c>
      <c r="V187" s="7">
        <f t="shared" si="76"/>
        <v>0</v>
      </c>
      <c r="W187" s="9">
        <f t="shared" si="93"/>
        <v>0</v>
      </c>
      <c r="X187" s="9" t="str">
        <f t="shared" si="74"/>
        <v/>
      </c>
      <c r="Y187" s="9" t="str">
        <f t="shared" si="77"/>
        <v/>
      </c>
      <c r="Z187" s="10" t="str">
        <f t="shared" si="78"/>
        <v/>
      </c>
      <c r="AA187" s="9">
        <f t="shared" si="94"/>
        <v>0</v>
      </c>
      <c r="AB187" s="11" t="e">
        <f>COUNTIF(H$2:H187,"&gt;0")/(COUNTIF(H$2:H187,"&lt;0")+COUNTIF(H$2:H187,"&gt;0"))</f>
        <v>#DIV/0!</v>
      </c>
      <c r="AC187" s="11" t="e">
        <f t="shared" si="95"/>
        <v>#DIV/0!</v>
      </c>
      <c r="AD187" s="8" t="e">
        <f t="shared" si="96"/>
        <v>#DIV/0!</v>
      </c>
      <c r="AE187" s="11" t="e">
        <f t="shared" si="82"/>
        <v>#DIV/0!</v>
      </c>
      <c r="AF187" s="11" t="e">
        <f t="shared" si="83"/>
        <v>#DIV/0!</v>
      </c>
      <c r="AG187" s="12" t="str">
        <f>IF(ISERROR(SUMIF($G$1:$G187,"&gt;0")/-SUMIF($G$1:$G187,"&lt;0"))=FALSE,SUMIF($G$1:$G187,"&gt;0")/-SUMIF($G$1:$G187,"&lt;0"),"")</f>
        <v/>
      </c>
      <c r="AH187" s="12"/>
      <c r="AI187" s="21" t="str">
        <f t="shared" si="79"/>
        <v/>
      </c>
      <c r="AJ187" s="21" t="str">
        <f t="shared" si="80"/>
        <v/>
      </c>
      <c r="AK187" s="21" t="e">
        <f t="shared" si="81"/>
        <v>#DIV/0!</v>
      </c>
      <c r="AL187" s="6"/>
      <c r="AM187" s="6"/>
      <c r="AN187" s="6"/>
      <c r="AO187" s="6"/>
    </row>
    <row r="188" spans="1:41" ht="18.75" customHeight="1" thickBot="1">
      <c r="A188" t="str">
        <f t="shared" si="75"/>
        <v/>
      </c>
      <c r="B188" s="73"/>
      <c r="C188" s="73"/>
      <c r="D188" s="73"/>
      <c r="E188" s="73"/>
      <c r="F188" s="73"/>
      <c r="G188" s="73"/>
      <c r="H188" s="73"/>
      <c r="I188" s="74"/>
      <c r="J188" s="74"/>
      <c r="K188" s="73"/>
      <c r="L188" s="6" t="str">
        <f t="shared" si="84"/>
        <v>Saturday</v>
      </c>
      <c r="M188" s="6" t="str">
        <f t="shared" si="85"/>
        <v>Saturday</v>
      </c>
      <c r="N188" s="6">
        <f t="shared" si="86"/>
        <v>1900</v>
      </c>
      <c r="O188" s="6">
        <f t="shared" si="87"/>
        <v>1</v>
      </c>
      <c r="P188" s="6">
        <f t="shared" si="88"/>
        <v>0</v>
      </c>
      <c r="Q188" s="6">
        <f t="shared" si="89"/>
        <v>0</v>
      </c>
      <c r="R188" s="6">
        <f t="shared" si="90"/>
        <v>0</v>
      </c>
      <c r="S188" s="6" t="str">
        <f t="shared" si="91"/>
        <v>1900/1/0</v>
      </c>
      <c r="T188" s="7">
        <f t="shared" si="73"/>
        <v>0</v>
      </c>
      <c r="U188" s="8">
        <f t="shared" si="92"/>
        <v>10000</v>
      </c>
      <c r="V188" s="7">
        <f t="shared" si="76"/>
        <v>0</v>
      </c>
      <c r="W188" s="9">
        <f t="shared" si="93"/>
        <v>0</v>
      </c>
      <c r="X188" s="9" t="str">
        <f t="shared" si="74"/>
        <v/>
      </c>
      <c r="Y188" s="9" t="str">
        <f t="shared" si="77"/>
        <v/>
      </c>
      <c r="Z188" s="10" t="str">
        <f t="shared" si="78"/>
        <v/>
      </c>
      <c r="AA188" s="9">
        <f t="shared" si="94"/>
        <v>0</v>
      </c>
      <c r="AB188" s="11" t="e">
        <f>COUNTIF(H$2:H188,"&gt;0")/(COUNTIF(H$2:H188,"&lt;0")+COUNTIF(H$2:H188,"&gt;0"))</f>
        <v>#DIV/0!</v>
      </c>
      <c r="AC188" s="11" t="e">
        <f t="shared" si="95"/>
        <v>#DIV/0!</v>
      </c>
      <c r="AD188" s="8" t="e">
        <f t="shared" si="96"/>
        <v>#DIV/0!</v>
      </c>
      <c r="AE188" s="11" t="e">
        <f t="shared" si="82"/>
        <v>#DIV/0!</v>
      </c>
      <c r="AF188" s="11" t="e">
        <f t="shared" si="83"/>
        <v>#DIV/0!</v>
      </c>
      <c r="AG188" s="12" t="str">
        <f>IF(ISERROR(SUMIF($G$1:$G188,"&gt;0")/-SUMIF($G$1:$G188,"&lt;0"))=FALSE,SUMIF($G$1:$G188,"&gt;0")/-SUMIF($G$1:$G188,"&lt;0"),"")</f>
        <v/>
      </c>
      <c r="AH188" s="12"/>
      <c r="AI188" s="21" t="str">
        <f t="shared" si="79"/>
        <v/>
      </c>
      <c r="AJ188" s="21" t="str">
        <f t="shared" si="80"/>
        <v/>
      </c>
      <c r="AK188" s="21" t="e">
        <f t="shared" si="81"/>
        <v>#DIV/0!</v>
      </c>
      <c r="AL188" s="6"/>
      <c r="AM188" s="6"/>
      <c r="AN188" s="6"/>
      <c r="AO188" s="6"/>
    </row>
    <row r="189" spans="1:41" ht="18.75" customHeight="1" thickBot="1">
      <c r="A189" t="str">
        <f t="shared" si="75"/>
        <v/>
      </c>
      <c r="B189" s="73"/>
      <c r="C189" s="73"/>
      <c r="D189" s="73"/>
      <c r="E189" s="73"/>
      <c r="F189" s="73"/>
      <c r="G189" s="73"/>
      <c r="H189" s="73"/>
      <c r="I189" s="74"/>
      <c r="J189" s="74"/>
      <c r="K189" s="73"/>
      <c r="L189" s="6" t="str">
        <f t="shared" si="84"/>
        <v>Saturday</v>
      </c>
      <c r="M189" s="6" t="str">
        <f t="shared" si="85"/>
        <v>Saturday</v>
      </c>
      <c r="N189" s="6">
        <f t="shared" si="86"/>
        <v>1900</v>
      </c>
      <c r="O189" s="6">
        <f t="shared" si="87"/>
        <v>1</v>
      </c>
      <c r="P189" s="6">
        <f t="shared" si="88"/>
        <v>0</v>
      </c>
      <c r="Q189" s="6">
        <f t="shared" si="89"/>
        <v>0</v>
      </c>
      <c r="R189" s="6">
        <f t="shared" si="90"/>
        <v>0</v>
      </c>
      <c r="S189" s="6" t="str">
        <f t="shared" si="91"/>
        <v>1900/1/0</v>
      </c>
      <c r="T189" s="7">
        <f t="shared" si="73"/>
        <v>0</v>
      </c>
      <c r="U189" s="8">
        <f t="shared" si="92"/>
        <v>10000</v>
      </c>
      <c r="V189" s="7">
        <f t="shared" si="76"/>
        <v>0</v>
      </c>
      <c r="W189" s="9">
        <f t="shared" si="93"/>
        <v>0</v>
      </c>
      <c r="X189" s="9" t="str">
        <f t="shared" si="74"/>
        <v/>
      </c>
      <c r="Y189" s="9" t="str">
        <f t="shared" si="77"/>
        <v/>
      </c>
      <c r="Z189" s="10" t="str">
        <f t="shared" si="78"/>
        <v/>
      </c>
      <c r="AA189" s="9">
        <f t="shared" si="94"/>
        <v>0</v>
      </c>
      <c r="AB189" s="11" t="e">
        <f>COUNTIF(H$2:H189,"&gt;0")/(COUNTIF(H$2:H189,"&lt;0")+COUNTIF(H$2:H189,"&gt;0"))</f>
        <v>#DIV/0!</v>
      </c>
      <c r="AC189" s="11" t="e">
        <f t="shared" si="95"/>
        <v>#DIV/0!</v>
      </c>
      <c r="AD189" s="8" t="e">
        <f t="shared" si="96"/>
        <v>#DIV/0!</v>
      </c>
      <c r="AE189" s="11" t="e">
        <f t="shared" si="82"/>
        <v>#DIV/0!</v>
      </c>
      <c r="AF189" s="11" t="e">
        <f t="shared" si="83"/>
        <v>#DIV/0!</v>
      </c>
      <c r="AG189" s="12" t="str">
        <f>IF(ISERROR(SUMIF($G$1:$G189,"&gt;0")/-SUMIF($G$1:$G189,"&lt;0"))=FALSE,SUMIF($G$1:$G189,"&gt;0")/-SUMIF($G$1:$G189,"&lt;0"),"")</f>
        <v/>
      </c>
      <c r="AH189" s="12"/>
      <c r="AI189" s="21" t="str">
        <f t="shared" si="79"/>
        <v/>
      </c>
      <c r="AJ189" s="21" t="str">
        <f t="shared" si="80"/>
        <v/>
      </c>
      <c r="AK189" s="21" t="e">
        <f t="shared" si="81"/>
        <v>#DIV/0!</v>
      </c>
      <c r="AL189" s="6"/>
      <c r="AM189" s="6"/>
      <c r="AN189" s="6"/>
      <c r="AO189" s="6"/>
    </row>
    <row r="190" spans="1:41" ht="18.75" customHeight="1" thickBot="1">
      <c r="A190" t="str">
        <f t="shared" si="75"/>
        <v/>
      </c>
      <c r="B190" s="73"/>
      <c r="C190" s="73"/>
      <c r="D190" s="73"/>
      <c r="E190" s="73"/>
      <c r="F190" s="73"/>
      <c r="G190" s="73"/>
      <c r="H190" s="73"/>
      <c r="I190" s="74"/>
      <c r="J190" s="74"/>
      <c r="K190" s="73"/>
      <c r="L190" s="6" t="str">
        <f t="shared" si="84"/>
        <v>Saturday</v>
      </c>
      <c r="M190" s="6" t="str">
        <f t="shared" si="85"/>
        <v>Saturday</v>
      </c>
      <c r="N190" s="6">
        <f t="shared" si="86"/>
        <v>1900</v>
      </c>
      <c r="O190" s="6">
        <f t="shared" si="87"/>
        <v>1</v>
      </c>
      <c r="P190" s="6">
        <f t="shared" si="88"/>
        <v>0</v>
      </c>
      <c r="Q190" s="6">
        <f t="shared" si="89"/>
        <v>0</v>
      </c>
      <c r="R190" s="6">
        <f t="shared" si="90"/>
        <v>0</v>
      </c>
      <c r="S190" s="6" t="str">
        <f t="shared" si="91"/>
        <v>1900/1/0</v>
      </c>
      <c r="T190" s="7">
        <f t="shared" si="73"/>
        <v>0</v>
      </c>
      <c r="U190" s="8">
        <f t="shared" si="92"/>
        <v>10000</v>
      </c>
      <c r="V190" s="7">
        <f t="shared" si="76"/>
        <v>0</v>
      </c>
      <c r="W190" s="9">
        <f t="shared" si="93"/>
        <v>0</v>
      </c>
      <c r="X190" s="9" t="str">
        <f t="shared" si="74"/>
        <v/>
      </c>
      <c r="Y190" s="9" t="str">
        <f t="shared" si="77"/>
        <v/>
      </c>
      <c r="Z190" s="10" t="str">
        <f t="shared" si="78"/>
        <v/>
      </c>
      <c r="AA190" s="9">
        <f t="shared" si="94"/>
        <v>0</v>
      </c>
      <c r="AB190" s="11" t="e">
        <f>COUNTIF(H$2:H190,"&gt;0")/(COUNTIF(H$2:H190,"&lt;0")+COUNTIF(H$2:H190,"&gt;0"))</f>
        <v>#DIV/0!</v>
      </c>
      <c r="AC190" s="11" t="e">
        <f t="shared" si="95"/>
        <v>#DIV/0!</v>
      </c>
      <c r="AD190" s="8" t="e">
        <f t="shared" si="96"/>
        <v>#DIV/0!</v>
      </c>
      <c r="AE190" s="11" t="e">
        <f t="shared" si="82"/>
        <v>#DIV/0!</v>
      </c>
      <c r="AF190" s="11" t="e">
        <f t="shared" si="83"/>
        <v>#DIV/0!</v>
      </c>
      <c r="AG190" s="12" t="str">
        <f>IF(ISERROR(SUMIF($G$1:$G190,"&gt;0")/-SUMIF($G$1:$G190,"&lt;0"))=FALSE,SUMIF($G$1:$G190,"&gt;0")/-SUMIF($G$1:$G190,"&lt;0"),"")</f>
        <v/>
      </c>
      <c r="AH190" s="12"/>
      <c r="AI190" s="21" t="str">
        <f t="shared" si="79"/>
        <v/>
      </c>
      <c r="AJ190" s="21" t="str">
        <f t="shared" si="80"/>
        <v/>
      </c>
      <c r="AK190" s="21" t="e">
        <f t="shared" si="81"/>
        <v>#DIV/0!</v>
      </c>
      <c r="AL190" s="6"/>
      <c r="AM190" s="6"/>
      <c r="AN190" s="6"/>
      <c r="AO190" s="6"/>
    </row>
    <row r="191" spans="1:41" ht="18.75" customHeight="1" thickBot="1">
      <c r="A191" t="str">
        <f t="shared" si="75"/>
        <v/>
      </c>
      <c r="B191" s="73"/>
      <c r="C191" s="73"/>
      <c r="D191" s="73"/>
      <c r="E191" s="73"/>
      <c r="F191" s="73"/>
      <c r="G191" s="73"/>
      <c r="H191" s="73"/>
      <c r="I191" s="74"/>
      <c r="J191" s="74"/>
      <c r="K191" s="73"/>
      <c r="L191" s="6" t="str">
        <f t="shared" si="84"/>
        <v>Saturday</v>
      </c>
      <c r="M191" s="6" t="str">
        <f t="shared" si="85"/>
        <v>Saturday</v>
      </c>
      <c r="N191" s="6">
        <f t="shared" si="86"/>
        <v>1900</v>
      </c>
      <c r="O191" s="6">
        <f t="shared" si="87"/>
        <v>1</v>
      </c>
      <c r="P191" s="6">
        <f t="shared" si="88"/>
        <v>0</v>
      </c>
      <c r="Q191" s="6">
        <f t="shared" si="89"/>
        <v>0</v>
      </c>
      <c r="R191" s="6">
        <f t="shared" si="90"/>
        <v>0</v>
      </c>
      <c r="S191" s="6" t="str">
        <f t="shared" si="91"/>
        <v>1900/1/0</v>
      </c>
      <c r="T191" s="7">
        <f t="shared" si="73"/>
        <v>0</v>
      </c>
      <c r="U191" s="8">
        <f t="shared" si="92"/>
        <v>10000</v>
      </c>
      <c r="V191" s="7">
        <f t="shared" si="76"/>
        <v>0</v>
      </c>
      <c r="W191" s="9">
        <f t="shared" si="93"/>
        <v>0</v>
      </c>
      <c r="X191" s="9" t="str">
        <f t="shared" si="74"/>
        <v/>
      </c>
      <c r="Y191" s="9" t="str">
        <f t="shared" si="77"/>
        <v/>
      </c>
      <c r="Z191" s="10" t="str">
        <f t="shared" si="78"/>
        <v/>
      </c>
      <c r="AA191" s="9">
        <f t="shared" si="94"/>
        <v>0</v>
      </c>
      <c r="AB191" s="11" t="e">
        <f>COUNTIF(H$2:H191,"&gt;0")/(COUNTIF(H$2:H191,"&lt;0")+COUNTIF(H$2:H191,"&gt;0"))</f>
        <v>#DIV/0!</v>
      </c>
      <c r="AC191" s="11" t="e">
        <f t="shared" si="95"/>
        <v>#DIV/0!</v>
      </c>
      <c r="AD191" s="8" t="e">
        <f t="shared" si="96"/>
        <v>#DIV/0!</v>
      </c>
      <c r="AE191" s="11" t="e">
        <f t="shared" si="82"/>
        <v>#DIV/0!</v>
      </c>
      <c r="AF191" s="11" t="e">
        <f t="shared" si="83"/>
        <v>#DIV/0!</v>
      </c>
      <c r="AG191" s="12" t="str">
        <f>IF(ISERROR(SUMIF($G$1:$G191,"&gt;0")/-SUMIF($G$1:$G191,"&lt;0"))=FALSE,SUMIF($G$1:$G191,"&gt;0")/-SUMIF($G$1:$G191,"&lt;0"),"")</f>
        <v/>
      </c>
      <c r="AH191" s="12"/>
      <c r="AI191" s="21" t="str">
        <f t="shared" si="79"/>
        <v/>
      </c>
      <c r="AJ191" s="21" t="str">
        <f t="shared" si="80"/>
        <v/>
      </c>
      <c r="AK191" s="21" t="e">
        <f t="shared" si="81"/>
        <v>#DIV/0!</v>
      </c>
      <c r="AL191" s="6"/>
      <c r="AM191" s="6"/>
      <c r="AN191" s="6"/>
      <c r="AO191" s="6"/>
    </row>
    <row r="192" spans="1:41" ht="18.75" customHeight="1" thickBot="1">
      <c r="A192" t="str">
        <f t="shared" si="75"/>
        <v/>
      </c>
      <c r="B192" s="73"/>
      <c r="C192" s="73"/>
      <c r="D192" s="73"/>
      <c r="E192" s="73"/>
      <c r="F192" s="73"/>
      <c r="G192" s="73"/>
      <c r="H192" s="73"/>
      <c r="I192" s="74"/>
      <c r="J192" s="74"/>
      <c r="K192" s="73"/>
      <c r="L192" s="6" t="str">
        <f t="shared" si="84"/>
        <v>Saturday</v>
      </c>
      <c r="M192" s="6" t="str">
        <f t="shared" si="85"/>
        <v>Saturday</v>
      </c>
      <c r="N192" s="6">
        <f t="shared" si="86"/>
        <v>1900</v>
      </c>
      <c r="O192" s="6">
        <f t="shared" si="87"/>
        <v>1</v>
      </c>
      <c r="P192" s="6">
        <f t="shared" si="88"/>
        <v>0</v>
      </c>
      <c r="Q192" s="6">
        <f t="shared" si="89"/>
        <v>0</v>
      </c>
      <c r="R192" s="6">
        <f t="shared" si="90"/>
        <v>0</v>
      </c>
      <c r="S192" s="6" t="str">
        <f t="shared" si="91"/>
        <v>1900/1/0</v>
      </c>
      <c r="T192" s="7">
        <f t="shared" si="73"/>
        <v>0</v>
      </c>
      <c r="U192" s="8">
        <f t="shared" si="92"/>
        <v>10000</v>
      </c>
      <c r="V192" s="7">
        <f t="shared" si="76"/>
        <v>0</v>
      </c>
      <c r="W192" s="9">
        <f t="shared" si="93"/>
        <v>0</v>
      </c>
      <c r="X192" s="9" t="str">
        <f t="shared" si="74"/>
        <v/>
      </c>
      <c r="Y192" s="9" t="str">
        <f t="shared" si="77"/>
        <v/>
      </c>
      <c r="Z192" s="10" t="str">
        <f t="shared" si="78"/>
        <v/>
      </c>
      <c r="AA192" s="9">
        <f t="shared" si="94"/>
        <v>0</v>
      </c>
      <c r="AB192" s="11" t="e">
        <f>COUNTIF(H$2:H192,"&gt;0")/(COUNTIF(H$2:H192,"&lt;0")+COUNTIF(H$2:H192,"&gt;0"))</f>
        <v>#DIV/0!</v>
      </c>
      <c r="AC192" s="11" t="e">
        <f t="shared" si="95"/>
        <v>#DIV/0!</v>
      </c>
      <c r="AD192" s="8" t="e">
        <f t="shared" si="96"/>
        <v>#DIV/0!</v>
      </c>
      <c r="AE192" s="11" t="e">
        <f t="shared" si="82"/>
        <v>#DIV/0!</v>
      </c>
      <c r="AF192" s="11" t="e">
        <f t="shared" si="83"/>
        <v>#DIV/0!</v>
      </c>
      <c r="AG192" s="12" t="str">
        <f>IF(ISERROR(SUMIF($G$1:$G192,"&gt;0")/-SUMIF($G$1:$G192,"&lt;0"))=FALSE,SUMIF($G$1:$G192,"&gt;0")/-SUMIF($G$1:$G192,"&lt;0"),"")</f>
        <v/>
      </c>
      <c r="AH192" s="12"/>
      <c r="AI192" s="21" t="str">
        <f t="shared" si="79"/>
        <v/>
      </c>
      <c r="AJ192" s="21" t="str">
        <f t="shared" si="80"/>
        <v/>
      </c>
      <c r="AK192" s="21" t="e">
        <f t="shared" si="81"/>
        <v>#DIV/0!</v>
      </c>
      <c r="AL192" s="6"/>
      <c r="AM192" s="6"/>
      <c r="AN192" s="6"/>
      <c r="AO192" s="6"/>
    </row>
    <row r="193" spans="1:41" ht="18.75" customHeight="1" thickBot="1">
      <c r="A193" t="str">
        <f t="shared" si="75"/>
        <v/>
      </c>
      <c r="B193" s="73"/>
      <c r="C193" s="73"/>
      <c r="D193" s="73"/>
      <c r="E193" s="73"/>
      <c r="F193" s="73"/>
      <c r="G193" s="73"/>
      <c r="H193" s="73"/>
      <c r="I193" s="74"/>
      <c r="J193" s="74"/>
      <c r="K193" s="73"/>
      <c r="L193" s="6" t="str">
        <f t="shared" si="84"/>
        <v>Saturday</v>
      </c>
      <c r="M193" s="6" t="str">
        <f t="shared" si="85"/>
        <v>Saturday</v>
      </c>
      <c r="N193" s="6">
        <f t="shared" si="86"/>
        <v>1900</v>
      </c>
      <c r="O193" s="6">
        <f t="shared" si="87"/>
        <v>1</v>
      </c>
      <c r="P193" s="6">
        <f t="shared" si="88"/>
        <v>0</v>
      </c>
      <c r="Q193" s="6">
        <f t="shared" si="89"/>
        <v>0</v>
      </c>
      <c r="R193" s="6">
        <f t="shared" si="90"/>
        <v>0</v>
      </c>
      <c r="S193" s="6" t="str">
        <f t="shared" si="91"/>
        <v>1900/1/0</v>
      </c>
      <c r="T193" s="7">
        <f t="shared" si="73"/>
        <v>0</v>
      </c>
      <c r="U193" s="8">
        <f t="shared" si="92"/>
        <v>10000</v>
      </c>
      <c r="V193" s="7">
        <f t="shared" si="76"/>
        <v>0</v>
      </c>
      <c r="W193" s="9">
        <f t="shared" si="93"/>
        <v>0</v>
      </c>
      <c r="X193" s="9" t="str">
        <f t="shared" si="74"/>
        <v/>
      </c>
      <c r="Y193" s="9" t="str">
        <f t="shared" si="77"/>
        <v/>
      </c>
      <c r="Z193" s="10" t="str">
        <f t="shared" si="78"/>
        <v/>
      </c>
      <c r="AA193" s="9">
        <f t="shared" si="94"/>
        <v>0</v>
      </c>
      <c r="AB193" s="11" t="e">
        <f>COUNTIF(H$2:H193,"&gt;0")/(COUNTIF(H$2:H193,"&lt;0")+COUNTIF(H$2:H193,"&gt;0"))</f>
        <v>#DIV/0!</v>
      </c>
      <c r="AC193" s="11" t="e">
        <f t="shared" si="95"/>
        <v>#DIV/0!</v>
      </c>
      <c r="AD193" s="8" t="e">
        <f t="shared" si="96"/>
        <v>#DIV/0!</v>
      </c>
      <c r="AE193" s="11" t="e">
        <f t="shared" si="82"/>
        <v>#DIV/0!</v>
      </c>
      <c r="AF193" s="11" t="e">
        <f t="shared" si="83"/>
        <v>#DIV/0!</v>
      </c>
      <c r="AG193" s="12" t="str">
        <f>IF(ISERROR(SUMIF($G$1:$G193,"&gt;0")/-SUMIF($G$1:$G193,"&lt;0"))=FALSE,SUMIF($G$1:$G193,"&gt;0")/-SUMIF($G$1:$G193,"&lt;0"),"")</f>
        <v/>
      </c>
      <c r="AH193" s="12"/>
      <c r="AI193" s="21" t="str">
        <f t="shared" si="79"/>
        <v/>
      </c>
      <c r="AJ193" s="21" t="str">
        <f t="shared" si="80"/>
        <v/>
      </c>
      <c r="AK193" s="21" t="e">
        <f t="shared" si="81"/>
        <v>#DIV/0!</v>
      </c>
      <c r="AL193" s="6"/>
      <c r="AM193" s="6"/>
      <c r="AN193" s="6"/>
      <c r="AO193" s="6"/>
    </row>
    <row r="194" spans="1:41" ht="18.75" customHeight="1" thickBot="1">
      <c r="A194" t="str">
        <f t="shared" si="75"/>
        <v/>
      </c>
      <c r="B194" s="73"/>
      <c r="C194" s="73"/>
      <c r="D194" s="73"/>
      <c r="E194" s="73"/>
      <c r="F194" s="73"/>
      <c r="G194" s="73"/>
      <c r="H194" s="73"/>
      <c r="I194" s="74"/>
      <c r="J194" s="74"/>
      <c r="K194" s="73"/>
      <c r="L194" s="6" t="str">
        <f t="shared" si="84"/>
        <v>Saturday</v>
      </c>
      <c r="M194" s="6" t="str">
        <f t="shared" si="85"/>
        <v>Saturday</v>
      </c>
      <c r="N194" s="6">
        <f t="shared" si="86"/>
        <v>1900</v>
      </c>
      <c r="O194" s="6">
        <f t="shared" si="87"/>
        <v>1</v>
      </c>
      <c r="P194" s="6">
        <f t="shared" si="88"/>
        <v>0</v>
      </c>
      <c r="Q194" s="6">
        <f t="shared" si="89"/>
        <v>0</v>
      </c>
      <c r="R194" s="6">
        <f t="shared" si="90"/>
        <v>0</v>
      </c>
      <c r="S194" s="6" t="str">
        <f t="shared" si="91"/>
        <v>1900/1/0</v>
      </c>
      <c r="T194" s="7">
        <f t="shared" ref="T194:T257" si="97">2*E194*C194*(IF(AT211&lt;level1,comm1,IF(AT211&lt;level2,comm2,IF(AT211&lt;level3,comm3,IF(AT211&lt;level4,comm4,IF(AT211&lt;level5,comm5,IF(AT211&lt;level6,comm6,IF(AT211&lt;level7,comm7,IF(AT211&lt;level8,comm8,IF(AT211&lt;level9,comm9,0))))))))))</f>
        <v>0</v>
      </c>
      <c r="U194" s="8">
        <f t="shared" si="92"/>
        <v>10000</v>
      </c>
      <c r="V194" s="7">
        <f t="shared" si="76"/>
        <v>0</v>
      </c>
      <c r="W194" s="9">
        <f t="shared" si="93"/>
        <v>0</v>
      </c>
      <c r="X194" s="9" t="str">
        <f t="shared" ref="X194:X257" si="98">IF(J194="","",ROUNDDOWN(($J194-$I194)*24,0))</f>
        <v/>
      </c>
      <c r="Y194" s="9" t="str">
        <f t="shared" si="77"/>
        <v/>
      </c>
      <c r="Z194" s="10" t="str">
        <f t="shared" si="78"/>
        <v/>
      </c>
      <c r="AA194" s="9">
        <f t="shared" si="94"/>
        <v>0</v>
      </c>
      <c r="AB194" s="11" t="e">
        <f>COUNTIF(H$2:H194,"&gt;0")/(COUNTIF(H$2:H194,"&lt;0")+COUNTIF(H$2:H194,"&gt;0"))</f>
        <v>#DIV/0!</v>
      </c>
      <c r="AC194" s="11" t="e">
        <f t="shared" si="95"/>
        <v>#DIV/0!</v>
      </c>
      <c r="AD194" s="8" t="e">
        <f t="shared" si="96"/>
        <v>#DIV/0!</v>
      </c>
      <c r="AE194" s="11" t="e">
        <f t="shared" si="82"/>
        <v>#DIV/0!</v>
      </c>
      <c r="AF194" s="11" t="e">
        <f t="shared" si="83"/>
        <v>#DIV/0!</v>
      </c>
      <c r="AG194" s="12" t="str">
        <f>IF(ISERROR(SUMIF($G$1:$G194,"&gt;0")/-SUMIF($G$1:$G194,"&lt;0"))=FALSE,SUMIF($G$1:$G194,"&gt;0")/-SUMIF($G$1:$G194,"&lt;0"),"")</f>
        <v/>
      </c>
      <c r="AH194" s="12"/>
      <c r="AI194" s="21" t="str">
        <f t="shared" si="79"/>
        <v/>
      </c>
      <c r="AJ194" s="21" t="str">
        <f t="shared" si="80"/>
        <v/>
      </c>
      <c r="AK194" s="21" t="e">
        <f t="shared" si="81"/>
        <v>#DIV/0!</v>
      </c>
      <c r="AL194" s="6"/>
      <c r="AM194" s="6"/>
      <c r="AN194" s="6"/>
      <c r="AO194" s="6"/>
    </row>
    <row r="195" spans="1:41" ht="18.75" customHeight="1" thickBot="1">
      <c r="A195" t="str">
        <f t="shared" ref="A195:A258" si="99">LEFT(B195,4)</f>
        <v/>
      </c>
      <c r="B195" s="73"/>
      <c r="C195" s="73"/>
      <c r="D195" s="73"/>
      <c r="E195" s="73"/>
      <c r="F195" s="73"/>
      <c r="G195" s="73"/>
      <c r="H195" s="73"/>
      <c r="I195" s="74"/>
      <c r="J195" s="74"/>
      <c r="K195" s="73"/>
      <c r="L195" s="6" t="str">
        <f t="shared" si="84"/>
        <v>Saturday</v>
      </c>
      <c r="M195" s="6" t="str">
        <f t="shared" si="85"/>
        <v>Saturday</v>
      </c>
      <c r="N195" s="6">
        <f t="shared" si="86"/>
        <v>1900</v>
      </c>
      <c r="O195" s="6">
        <f t="shared" si="87"/>
        <v>1</v>
      </c>
      <c r="P195" s="6">
        <f t="shared" si="88"/>
        <v>0</v>
      </c>
      <c r="Q195" s="6">
        <f t="shared" si="89"/>
        <v>0</v>
      </c>
      <c r="R195" s="6">
        <f t="shared" si="90"/>
        <v>0</v>
      </c>
      <c r="S195" s="6" t="str">
        <f t="shared" si="91"/>
        <v>1900/1/0</v>
      </c>
      <c r="T195" s="7">
        <f t="shared" si="97"/>
        <v>0</v>
      </c>
      <c r="U195" s="8">
        <f t="shared" si="92"/>
        <v>10000</v>
      </c>
      <c r="V195" s="7">
        <f t="shared" ref="V195:V258" si="100">IF(ROW()=2,IF(SIGN($G194)&lt;&gt;SIGN($G195),$G195,$G194+$G195),IF(SIGN($G194)&lt;&gt;SIGN($G195),$G195,$G195+$V194))</f>
        <v>0</v>
      </c>
      <c r="W195" s="9">
        <f t="shared" si="93"/>
        <v>0</v>
      </c>
      <c r="X195" s="9" t="str">
        <f t="shared" si="98"/>
        <v/>
      </c>
      <c r="Y195" s="9" t="str">
        <f t="shared" ref="Y195:Y258" si="101">IF(J195="","",IF($H195&gt;0,ROUNDDOWN(($J195-$I195)*24,0),""))</f>
        <v/>
      </c>
      <c r="Z195" s="10" t="str">
        <f t="shared" ref="Z195:Z258" si="102">IF(J195="","",IF($H195&lt;0,($J195-$I195)*24,""))</f>
        <v/>
      </c>
      <c r="AA195" s="9">
        <f t="shared" si="94"/>
        <v>0</v>
      </c>
      <c r="AB195" s="11" t="e">
        <f>COUNTIF(H$2:H195,"&gt;0")/(COUNTIF(H$2:H195,"&lt;0")+COUNTIF(H$2:H195,"&gt;0"))</f>
        <v>#DIV/0!</v>
      </c>
      <c r="AC195" s="11" t="e">
        <f t="shared" si="95"/>
        <v>#DIV/0!</v>
      </c>
      <c r="AD195" s="8" t="e">
        <f t="shared" si="96"/>
        <v>#DIV/0!</v>
      </c>
      <c r="AE195" s="11" t="e">
        <f t="shared" si="82"/>
        <v>#DIV/0!</v>
      </c>
      <c r="AF195" s="11" t="e">
        <f t="shared" si="83"/>
        <v>#DIV/0!</v>
      </c>
      <c r="AG195" s="12" t="str">
        <f>IF(ISERROR(SUMIF($G$1:$G195,"&gt;0")/-SUMIF($G$1:$G195,"&lt;0"))=FALSE,SUMIF($G$1:$G195,"&gt;0")/-SUMIF($G$1:$G195,"&lt;0"),"")</f>
        <v/>
      </c>
      <c r="AH195" s="12"/>
      <c r="AI195" s="21" t="str">
        <f t="shared" ref="AI195:AI258" si="103">IF(SIGN($G195)=1,1,"")</f>
        <v/>
      </c>
      <c r="AJ195" s="21" t="str">
        <f t="shared" ref="AJ195:AJ258" si="104">IF(SIGN($G195)=-1,1,"")</f>
        <v/>
      </c>
      <c r="AK195" s="21" t="e">
        <f t="shared" ref="AK195:AK258" si="105">G195/H195</f>
        <v>#DIV/0!</v>
      </c>
      <c r="AL195" s="6"/>
      <c r="AM195" s="6"/>
      <c r="AN195" s="6"/>
      <c r="AO195" s="6"/>
    </row>
    <row r="196" spans="1:41" ht="18.75" customHeight="1" thickBot="1">
      <c r="A196" t="str">
        <f t="shared" si="99"/>
        <v/>
      </c>
      <c r="B196" s="73"/>
      <c r="C196" s="73"/>
      <c r="D196" s="73"/>
      <c r="E196" s="73"/>
      <c r="F196" s="73"/>
      <c r="G196" s="73"/>
      <c r="H196" s="73"/>
      <c r="I196" s="74"/>
      <c r="J196" s="74"/>
      <c r="K196" s="73"/>
      <c r="L196" s="6" t="str">
        <f t="shared" si="84"/>
        <v>Saturday</v>
      </c>
      <c r="M196" s="6" t="str">
        <f t="shared" si="85"/>
        <v>Saturday</v>
      </c>
      <c r="N196" s="6">
        <f t="shared" si="86"/>
        <v>1900</v>
      </c>
      <c r="O196" s="6">
        <f t="shared" si="87"/>
        <v>1</v>
      </c>
      <c r="P196" s="6">
        <f t="shared" si="88"/>
        <v>0</v>
      </c>
      <c r="Q196" s="6">
        <f t="shared" si="89"/>
        <v>0</v>
      </c>
      <c r="R196" s="6">
        <f t="shared" si="90"/>
        <v>0</v>
      </c>
      <c r="S196" s="6" t="str">
        <f t="shared" si="91"/>
        <v>1900/1/0</v>
      </c>
      <c r="T196" s="7">
        <f t="shared" si="97"/>
        <v>0</v>
      </c>
      <c r="U196" s="8">
        <f t="shared" si="92"/>
        <v>10000</v>
      </c>
      <c r="V196" s="7">
        <f t="shared" si="100"/>
        <v>0</v>
      </c>
      <c r="W196" s="9">
        <f t="shared" si="93"/>
        <v>0</v>
      </c>
      <c r="X196" s="9" t="str">
        <f t="shared" si="98"/>
        <v/>
      </c>
      <c r="Y196" s="9" t="str">
        <f t="shared" si="101"/>
        <v/>
      </c>
      <c r="Z196" s="10" t="str">
        <f t="shared" si="102"/>
        <v/>
      </c>
      <c r="AA196" s="9">
        <f t="shared" si="94"/>
        <v>0</v>
      </c>
      <c r="AB196" s="11" t="e">
        <f>COUNTIF(H$2:H196,"&gt;0")/(COUNTIF(H$2:H196,"&lt;0")+COUNTIF(H$2:H196,"&gt;0"))</f>
        <v>#DIV/0!</v>
      </c>
      <c r="AC196" s="11" t="e">
        <f t="shared" si="95"/>
        <v>#DIV/0!</v>
      </c>
      <c r="AD196" s="8" t="e">
        <f t="shared" si="96"/>
        <v>#DIV/0!</v>
      </c>
      <c r="AE196" s="11" t="e">
        <f t="shared" si="82"/>
        <v>#DIV/0!</v>
      </c>
      <c r="AF196" s="11" t="e">
        <f t="shared" si="83"/>
        <v>#DIV/0!</v>
      </c>
      <c r="AG196" s="12" t="str">
        <f>IF(ISERROR(SUMIF($G$1:$G196,"&gt;0")/-SUMIF($G$1:$G196,"&lt;0"))=FALSE,SUMIF($G$1:$G196,"&gt;0")/-SUMIF($G$1:$G196,"&lt;0"),"")</f>
        <v/>
      </c>
      <c r="AH196" s="12"/>
      <c r="AI196" s="21" t="str">
        <f t="shared" si="103"/>
        <v/>
      </c>
      <c r="AJ196" s="21" t="str">
        <f t="shared" si="104"/>
        <v/>
      </c>
      <c r="AK196" s="21" t="e">
        <f t="shared" si="105"/>
        <v>#DIV/0!</v>
      </c>
      <c r="AL196" s="6"/>
      <c r="AM196" s="6"/>
      <c r="AN196" s="6"/>
      <c r="AO196" s="6"/>
    </row>
    <row r="197" spans="1:41" ht="18.75" customHeight="1" thickBot="1">
      <c r="A197" t="str">
        <f t="shared" si="99"/>
        <v/>
      </c>
      <c r="B197" s="73"/>
      <c r="C197" s="73"/>
      <c r="D197" s="73"/>
      <c r="E197" s="73"/>
      <c r="F197" s="73"/>
      <c r="G197" s="73"/>
      <c r="H197" s="73"/>
      <c r="I197" s="74"/>
      <c r="J197" s="74"/>
      <c r="K197" s="73"/>
      <c r="L197" s="6" t="str">
        <f t="shared" si="84"/>
        <v>Saturday</v>
      </c>
      <c r="M197" s="6" t="str">
        <f t="shared" si="85"/>
        <v>Saturday</v>
      </c>
      <c r="N197" s="6">
        <f t="shared" si="86"/>
        <v>1900</v>
      </c>
      <c r="O197" s="6">
        <f t="shared" si="87"/>
        <v>1</v>
      </c>
      <c r="P197" s="6">
        <f t="shared" si="88"/>
        <v>0</v>
      </c>
      <c r="Q197" s="6">
        <f t="shared" si="89"/>
        <v>0</v>
      </c>
      <c r="R197" s="6">
        <f t="shared" si="90"/>
        <v>0</v>
      </c>
      <c r="S197" s="6" t="str">
        <f t="shared" si="91"/>
        <v>1900/1/0</v>
      </c>
      <c r="T197" s="7">
        <f t="shared" si="97"/>
        <v>0</v>
      </c>
      <c r="U197" s="8">
        <f t="shared" si="92"/>
        <v>10000</v>
      </c>
      <c r="V197" s="7">
        <f t="shared" si="100"/>
        <v>0</v>
      </c>
      <c r="W197" s="9">
        <f t="shared" si="93"/>
        <v>0</v>
      </c>
      <c r="X197" s="9" t="str">
        <f t="shared" si="98"/>
        <v/>
      </c>
      <c r="Y197" s="9" t="str">
        <f t="shared" si="101"/>
        <v/>
      </c>
      <c r="Z197" s="10" t="str">
        <f t="shared" si="102"/>
        <v/>
      </c>
      <c r="AA197" s="9">
        <f t="shared" si="94"/>
        <v>0</v>
      </c>
      <c r="AB197" s="11" t="e">
        <f>COUNTIF(H$2:H197,"&gt;0")/(COUNTIF(H$2:H197,"&lt;0")+COUNTIF(H$2:H197,"&gt;0"))</f>
        <v>#DIV/0!</v>
      </c>
      <c r="AC197" s="11" t="e">
        <f t="shared" si="95"/>
        <v>#DIV/0!</v>
      </c>
      <c r="AD197" s="8" t="e">
        <f t="shared" si="96"/>
        <v>#DIV/0!</v>
      </c>
      <c r="AE197" s="11" t="e">
        <f t="shared" si="82"/>
        <v>#DIV/0!</v>
      </c>
      <c r="AF197" s="11" t="e">
        <f t="shared" si="83"/>
        <v>#DIV/0!</v>
      </c>
      <c r="AG197" s="12" t="str">
        <f>IF(ISERROR(SUMIF($G$1:$G197,"&gt;0")/-SUMIF($G$1:$G197,"&lt;0"))=FALSE,SUMIF($G$1:$G197,"&gt;0")/-SUMIF($G$1:$G197,"&lt;0"),"")</f>
        <v/>
      </c>
      <c r="AH197" s="12"/>
      <c r="AI197" s="21" t="str">
        <f t="shared" si="103"/>
        <v/>
      </c>
      <c r="AJ197" s="21" t="str">
        <f t="shared" si="104"/>
        <v/>
      </c>
      <c r="AK197" s="21" t="e">
        <f t="shared" si="105"/>
        <v>#DIV/0!</v>
      </c>
      <c r="AL197" s="6"/>
      <c r="AM197" s="6"/>
      <c r="AN197" s="6"/>
      <c r="AO197" s="6"/>
    </row>
    <row r="198" spans="1:41" ht="18.75" customHeight="1" thickBot="1">
      <c r="A198" t="str">
        <f t="shared" si="99"/>
        <v/>
      </c>
      <c r="B198" s="73"/>
      <c r="C198" s="73"/>
      <c r="D198" s="73"/>
      <c r="E198" s="73"/>
      <c r="F198" s="73"/>
      <c r="G198" s="73"/>
      <c r="H198" s="73"/>
      <c r="I198" s="74"/>
      <c r="J198" s="74"/>
      <c r="K198" s="73"/>
      <c r="L198" s="6" t="str">
        <f t="shared" si="84"/>
        <v>Saturday</v>
      </c>
      <c r="M198" s="6" t="str">
        <f t="shared" si="85"/>
        <v>Saturday</v>
      </c>
      <c r="N198" s="6">
        <f t="shared" si="86"/>
        <v>1900</v>
      </c>
      <c r="O198" s="6">
        <f t="shared" si="87"/>
        <v>1</v>
      </c>
      <c r="P198" s="6">
        <f t="shared" si="88"/>
        <v>0</v>
      </c>
      <c r="Q198" s="6">
        <f t="shared" si="89"/>
        <v>0</v>
      </c>
      <c r="R198" s="6">
        <f t="shared" si="90"/>
        <v>0</v>
      </c>
      <c r="S198" s="6" t="str">
        <f t="shared" si="91"/>
        <v>1900/1/0</v>
      </c>
      <c r="T198" s="7">
        <f t="shared" si="97"/>
        <v>0</v>
      </c>
      <c r="U198" s="8">
        <f t="shared" si="92"/>
        <v>10000</v>
      </c>
      <c r="V198" s="7">
        <f t="shared" si="100"/>
        <v>0</v>
      </c>
      <c r="W198" s="9">
        <f t="shared" si="93"/>
        <v>0</v>
      </c>
      <c r="X198" s="9" t="str">
        <f t="shared" si="98"/>
        <v/>
      </c>
      <c r="Y198" s="9" t="str">
        <f t="shared" si="101"/>
        <v/>
      </c>
      <c r="Z198" s="10" t="str">
        <f t="shared" si="102"/>
        <v/>
      </c>
      <c r="AA198" s="9">
        <f t="shared" si="94"/>
        <v>0</v>
      </c>
      <c r="AB198" s="11" t="e">
        <f>COUNTIF(H$2:H198,"&gt;0")/(COUNTIF(H$2:H198,"&lt;0")+COUNTIF(H$2:H198,"&gt;0"))</f>
        <v>#DIV/0!</v>
      </c>
      <c r="AC198" s="11" t="e">
        <f t="shared" si="95"/>
        <v>#DIV/0!</v>
      </c>
      <c r="AD198" s="8" t="e">
        <f t="shared" si="96"/>
        <v>#DIV/0!</v>
      </c>
      <c r="AE198" s="11" t="e">
        <f t="shared" si="82"/>
        <v>#DIV/0!</v>
      </c>
      <c r="AF198" s="11" t="e">
        <f t="shared" si="83"/>
        <v>#DIV/0!</v>
      </c>
      <c r="AG198" s="12" t="str">
        <f>IF(ISERROR(SUMIF($G$1:$G198,"&gt;0")/-SUMIF($G$1:$G198,"&lt;0"))=FALSE,SUMIF($G$1:$G198,"&gt;0")/-SUMIF($G$1:$G198,"&lt;0"),"")</f>
        <v/>
      </c>
      <c r="AH198" s="12"/>
      <c r="AI198" s="21" t="str">
        <f t="shared" si="103"/>
        <v/>
      </c>
      <c r="AJ198" s="21" t="str">
        <f t="shared" si="104"/>
        <v/>
      </c>
      <c r="AK198" s="21" t="e">
        <f t="shared" si="105"/>
        <v>#DIV/0!</v>
      </c>
      <c r="AL198" s="6"/>
      <c r="AM198" s="6"/>
      <c r="AN198" s="6"/>
      <c r="AO198" s="6"/>
    </row>
    <row r="199" spans="1:41" ht="18.75" customHeight="1" thickBot="1">
      <c r="A199" t="str">
        <f t="shared" si="99"/>
        <v/>
      </c>
      <c r="B199" s="73"/>
      <c r="C199" s="73"/>
      <c r="D199" s="73"/>
      <c r="E199" s="73"/>
      <c r="F199" s="73"/>
      <c r="G199" s="73"/>
      <c r="H199" s="73"/>
      <c r="I199" s="74"/>
      <c r="J199" s="74"/>
      <c r="K199" s="73"/>
      <c r="L199" s="6" t="str">
        <f t="shared" si="84"/>
        <v>Saturday</v>
      </c>
      <c r="M199" s="6" t="str">
        <f t="shared" si="85"/>
        <v>Saturday</v>
      </c>
      <c r="N199" s="6">
        <f t="shared" si="86"/>
        <v>1900</v>
      </c>
      <c r="O199" s="6">
        <f t="shared" si="87"/>
        <v>1</v>
      </c>
      <c r="P199" s="6">
        <f t="shared" si="88"/>
        <v>0</v>
      </c>
      <c r="Q199" s="6">
        <f t="shared" si="89"/>
        <v>0</v>
      </c>
      <c r="R199" s="6">
        <f t="shared" si="90"/>
        <v>0</v>
      </c>
      <c r="S199" s="6" t="str">
        <f t="shared" si="91"/>
        <v>1900/1/0</v>
      </c>
      <c r="T199" s="7">
        <f t="shared" si="97"/>
        <v>0</v>
      </c>
      <c r="U199" s="8">
        <f t="shared" si="92"/>
        <v>10000</v>
      </c>
      <c r="V199" s="7">
        <f t="shared" si="100"/>
        <v>0</v>
      </c>
      <c r="W199" s="9">
        <f t="shared" si="93"/>
        <v>0</v>
      </c>
      <c r="X199" s="9" t="str">
        <f t="shared" si="98"/>
        <v/>
      </c>
      <c r="Y199" s="9" t="str">
        <f t="shared" si="101"/>
        <v/>
      </c>
      <c r="Z199" s="10" t="str">
        <f t="shared" si="102"/>
        <v/>
      </c>
      <c r="AA199" s="9">
        <f t="shared" si="94"/>
        <v>0</v>
      </c>
      <c r="AB199" s="11" t="e">
        <f>COUNTIF(H$2:H199,"&gt;0")/(COUNTIF(H$2:H199,"&lt;0")+COUNTIF(H$2:H199,"&gt;0"))</f>
        <v>#DIV/0!</v>
      </c>
      <c r="AC199" s="11" t="e">
        <f t="shared" si="95"/>
        <v>#DIV/0!</v>
      </c>
      <c r="AD199" s="8" t="e">
        <f t="shared" si="96"/>
        <v>#DIV/0!</v>
      </c>
      <c r="AE199" s="11" t="e">
        <f t="shared" si="82"/>
        <v>#DIV/0!</v>
      </c>
      <c r="AF199" s="11" t="e">
        <f t="shared" si="83"/>
        <v>#DIV/0!</v>
      </c>
      <c r="AG199" s="12" t="str">
        <f>IF(ISERROR(SUMIF($G$1:$G199,"&gt;0")/-SUMIF($G$1:$G199,"&lt;0"))=FALSE,SUMIF($G$1:$G199,"&gt;0")/-SUMIF($G$1:$G199,"&lt;0"),"")</f>
        <v/>
      </c>
      <c r="AH199" s="12"/>
      <c r="AI199" s="21" t="str">
        <f t="shared" si="103"/>
        <v/>
      </c>
      <c r="AJ199" s="21" t="str">
        <f t="shared" si="104"/>
        <v/>
      </c>
      <c r="AK199" s="21" t="e">
        <f t="shared" si="105"/>
        <v>#DIV/0!</v>
      </c>
      <c r="AL199" s="6"/>
      <c r="AM199" s="6"/>
      <c r="AN199" s="6"/>
      <c r="AO199" s="6"/>
    </row>
    <row r="200" spans="1:41" ht="18.75" customHeight="1" thickBot="1">
      <c r="A200" t="str">
        <f t="shared" si="99"/>
        <v/>
      </c>
      <c r="B200" s="73"/>
      <c r="C200" s="73"/>
      <c r="D200" s="73"/>
      <c r="E200" s="73"/>
      <c r="F200" s="73"/>
      <c r="G200" s="73"/>
      <c r="H200" s="73"/>
      <c r="I200" s="74"/>
      <c r="J200" s="74"/>
      <c r="K200" s="73"/>
      <c r="L200" s="6" t="str">
        <f t="shared" si="84"/>
        <v>Saturday</v>
      </c>
      <c r="M200" s="6" t="str">
        <f t="shared" si="85"/>
        <v>Saturday</v>
      </c>
      <c r="N200" s="6">
        <f t="shared" si="86"/>
        <v>1900</v>
      </c>
      <c r="O200" s="6">
        <f t="shared" si="87"/>
        <v>1</v>
      </c>
      <c r="P200" s="6">
        <f t="shared" si="88"/>
        <v>0</v>
      </c>
      <c r="Q200" s="6">
        <f t="shared" si="89"/>
        <v>0</v>
      </c>
      <c r="R200" s="6">
        <f t="shared" si="90"/>
        <v>0</v>
      </c>
      <c r="S200" s="6" t="str">
        <f t="shared" si="91"/>
        <v>1900/1/0</v>
      </c>
      <c r="T200" s="7">
        <f t="shared" si="97"/>
        <v>0</v>
      </c>
      <c r="U200" s="8">
        <f t="shared" si="92"/>
        <v>10000</v>
      </c>
      <c r="V200" s="7">
        <f t="shared" si="100"/>
        <v>0</v>
      </c>
      <c r="W200" s="9">
        <f t="shared" si="93"/>
        <v>0</v>
      </c>
      <c r="X200" s="9" t="str">
        <f t="shared" si="98"/>
        <v/>
      </c>
      <c r="Y200" s="9" t="str">
        <f t="shared" si="101"/>
        <v/>
      </c>
      <c r="Z200" s="10" t="str">
        <f t="shared" si="102"/>
        <v/>
      </c>
      <c r="AA200" s="9">
        <f t="shared" si="94"/>
        <v>0</v>
      </c>
      <c r="AB200" s="11" t="e">
        <f>COUNTIF(H$2:H200,"&gt;0")/(COUNTIF(H$2:H200,"&lt;0")+COUNTIF(H$2:H200,"&gt;0"))</f>
        <v>#DIV/0!</v>
      </c>
      <c r="AC200" s="11" t="e">
        <f t="shared" si="95"/>
        <v>#DIV/0!</v>
      </c>
      <c r="AD200" s="8" t="e">
        <f t="shared" si="96"/>
        <v>#DIV/0!</v>
      </c>
      <c r="AE200" s="11" t="e">
        <f t="shared" si="82"/>
        <v>#DIV/0!</v>
      </c>
      <c r="AF200" s="11" t="e">
        <f t="shared" si="83"/>
        <v>#DIV/0!</v>
      </c>
      <c r="AG200" s="12" t="str">
        <f>IF(ISERROR(SUMIF($G$1:$G200,"&gt;0")/-SUMIF($G$1:$G200,"&lt;0"))=FALSE,SUMIF($G$1:$G200,"&gt;0")/-SUMIF($G$1:$G200,"&lt;0"),"")</f>
        <v/>
      </c>
      <c r="AH200" s="12"/>
      <c r="AI200" s="21" t="str">
        <f t="shared" si="103"/>
        <v/>
      </c>
      <c r="AJ200" s="21" t="str">
        <f t="shared" si="104"/>
        <v/>
      </c>
      <c r="AK200" s="21" t="e">
        <f t="shared" si="105"/>
        <v>#DIV/0!</v>
      </c>
      <c r="AL200" s="6"/>
      <c r="AM200" s="6"/>
      <c r="AN200" s="6"/>
      <c r="AO200" s="6"/>
    </row>
    <row r="201" spans="1:41" ht="18.75" customHeight="1" thickBot="1">
      <c r="A201" t="str">
        <f t="shared" si="99"/>
        <v/>
      </c>
      <c r="B201" s="73"/>
      <c r="C201" s="73"/>
      <c r="D201" s="73"/>
      <c r="E201" s="73"/>
      <c r="F201" s="73"/>
      <c r="G201" s="73"/>
      <c r="H201" s="73"/>
      <c r="I201" s="74"/>
      <c r="J201" s="74"/>
      <c r="K201" s="73"/>
      <c r="L201" s="6" t="str">
        <f t="shared" si="84"/>
        <v>Saturday</v>
      </c>
      <c r="M201" s="6" t="str">
        <f t="shared" si="85"/>
        <v>Saturday</v>
      </c>
      <c r="N201" s="6">
        <f t="shared" si="86"/>
        <v>1900</v>
      </c>
      <c r="O201" s="6">
        <f t="shared" si="87"/>
        <v>1</v>
      </c>
      <c r="P201" s="6">
        <f t="shared" si="88"/>
        <v>0</v>
      </c>
      <c r="Q201" s="6">
        <f t="shared" si="89"/>
        <v>0</v>
      </c>
      <c r="R201" s="6">
        <f t="shared" si="90"/>
        <v>0</v>
      </c>
      <c r="S201" s="6" t="str">
        <f t="shared" si="91"/>
        <v>1900/1/0</v>
      </c>
      <c r="T201" s="7">
        <f t="shared" si="97"/>
        <v>0</v>
      </c>
      <c r="U201" s="8">
        <f t="shared" si="92"/>
        <v>10000</v>
      </c>
      <c r="V201" s="7">
        <f t="shared" si="100"/>
        <v>0</v>
      </c>
      <c r="W201" s="9">
        <f t="shared" si="93"/>
        <v>0</v>
      </c>
      <c r="X201" s="9" t="str">
        <f t="shared" si="98"/>
        <v/>
      </c>
      <c r="Y201" s="9" t="str">
        <f t="shared" si="101"/>
        <v/>
      </c>
      <c r="Z201" s="10" t="str">
        <f t="shared" si="102"/>
        <v/>
      </c>
      <c r="AA201" s="9">
        <f t="shared" si="94"/>
        <v>0</v>
      </c>
      <c r="AB201" s="11" t="e">
        <f>COUNTIF(H$2:H201,"&gt;0")/(COUNTIF(H$2:H201,"&lt;0")+COUNTIF(H$2:H201,"&gt;0"))</f>
        <v>#DIV/0!</v>
      </c>
      <c r="AC201" s="11" t="e">
        <f t="shared" si="95"/>
        <v>#DIV/0!</v>
      </c>
      <c r="AD201" s="8" t="e">
        <f t="shared" si="96"/>
        <v>#DIV/0!</v>
      </c>
      <c r="AE201" s="11" t="e">
        <f t="shared" si="82"/>
        <v>#DIV/0!</v>
      </c>
      <c r="AF201" s="11" t="e">
        <f t="shared" si="83"/>
        <v>#DIV/0!</v>
      </c>
      <c r="AG201" s="12" t="str">
        <f>IF(ISERROR(SUMIF($G$1:$G201,"&gt;0")/-SUMIF($G$1:$G201,"&lt;0"))=FALSE,SUMIF($G$1:$G201,"&gt;0")/-SUMIF($G$1:$G201,"&lt;0"),"")</f>
        <v/>
      </c>
      <c r="AH201" s="12"/>
      <c r="AI201" s="21" t="str">
        <f t="shared" si="103"/>
        <v/>
      </c>
      <c r="AJ201" s="21" t="str">
        <f t="shared" si="104"/>
        <v/>
      </c>
      <c r="AK201" s="21" t="e">
        <f t="shared" si="105"/>
        <v>#DIV/0!</v>
      </c>
      <c r="AL201" s="6"/>
      <c r="AM201" s="6"/>
      <c r="AN201" s="6"/>
      <c r="AO201" s="6"/>
    </row>
    <row r="202" spans="1:41" ht="18.75" customHeight="1" thickBot="1">
      <c r="A202" t="str">
        <f t="shared" si="99"/>
        <v/>
      </c>
      <c r="B202" s="73"/>
      <c r="C202" s="73"/>
      <c r="D202" s="73"/>
      <c r="E202" s="73"/>
      <c r="F202" s="73"/>
      <c r="G202" s="73"/>
      <c r="H202" s="73"/>
      <c r="I202" s="74"/>
      <c r="J202" s="74"/>
      <c r="K202" s="73"/>
      <c r="L202" s="6" t="str">
        <f t="shared" si="84"/>
        <v>Saturday</v>
      </c>
      <c r="M202" s="6" t="str">
        <f t="shared" si="85"/>
        <v>Saturday</v>
      </c>
      <c r="N202" s="6">
        <f t="shared" si="86"/>
        <v>1900</v>
      </c>
      <c r="O202" s="6">
        <f t="shared" si="87"/>
        <v>1</v>
      </c>
      <c r="P202" s="6">
        <f t="shared" si="88"/>
        <v>0</v>
      </c>
      <c r="Q202" s="6">
        <f t="shared" si="89"/>
        <v>0</v>
      </c>
      <c r="R202" s="6">
        <f t="shared" si="90"/>
        <v>0</v>
      </c>
      <c r="S202" s="6" t="str">
        <f t="shared" si="91"/>
        <v>1900/1/0</v>
      </c>
      <c r="T202" s="7">
        <f t="shared" si="97"/>
        <v>0</v>
      </c>
      <c r="U202" s="8">
        <f t="shared" si="92"/>
        <v>10000</v>
      </c>
      <c r="V202" s="7">
        <f t="shared" si="100"/>
        <v>0</v>
      </c>
      <c r="W202" s="9">
        <f t="shared" si="93"/>
        <v>0</v>
      </c>
      <c r="X202" s="9" t="str">
        <f t="shared" si="98"/>
        <v/>
      </c>
      <c r="Y202" s="9" t="str">
        <f t="shared" si="101"/>
        <v/>
      </c>
      <c r="Z202" s="10" t="str">
        <f t="shared" si="102"/>
        <v/>
      </c>
      <c r="AA202" s="9">
        <f t="shared" si="94"/>
        <v>0</v>
      </c>
      <c r="AB202" s="11" t="e">
        <f>COUNTIF(H$2:H202,"&gt;0")/(COUNTIF(H$2:H202,"&lt;0")+COUNTIF(H$2:H202,"&gt;0"))</f>
        <v>#DIV/0!</v>
      </c>
      <c r="AC202" s="11" t="e">
        <f t="shared" si="95"/>
        <v>#DIV/0!</v>
      </c>
      <c r="AD202" s="8" t="e">
        <f t="shared" si="96"/>
        <v>#DIV/0!</v>
      </c>
      <c r="AE202" s="11" t="e">
        <f t="shared" si="82"/>
        <v>#DIV/0!</v>
      </c>
      <c r="AF202" s="11" t="e">
        <f t="shared" si="83"/>
        <v>#DIV/0!</v>
      </c>
      <c r="AG202" s="12" t="str">
        <f>IF(ISERROR(SUMIF($G$1:$G202,"&gt;0")/-SUMIF($G$1:$G202,"&lt;0"))=FALSE,SUMIF($G$1:$G202,"&gt;0")/-SUMIF($G$1:$G202,"&lt;0"),"")</f>
        <v/>
      </c>
      <c r="AH202" s="12"/>
      <c r="AI202" s="21" t="str">
        <f t="shared" si="103"/>
        <v/>
      </c>
      <c r="AJ202" s="21" t="str">
        <f t="shared" si="104"/>
        <v/>
      </c>
      <c r="AK202" s="21" t="e">
        <f t="shared" si="105"/>
        <v>#DIV/0!</v>
      </c>
      <c r="AL202" s="6"/>
      <c r="AM202" s="6"/>
      <c r="AN202" s="6"/>
      <c r="AO202" s="6"/>
    </row>
    <row r="203" spans="1:41" ht="18.75" customHeight="1" thickBot="1">
      <c r="A203" t="str">
        <f t="shared" si="99"/>
        <v/>
      </c>
      <c r="B203" s="73"/>
      <c r="C203" s="73"/>
      <c r="D203" s="73"/>
      <c r="E203" s="73"/>
      <c r="F203" s="73"/>
      <c r="G203" s="73"/>
      <c r="H203" s="73"/>
      <c r="I203" s="74"/>
      <c r="J203" s="74"/>
      <c r="K203" s="73"/>
      <c r="L203" s="6" t="str">
        <f t="shared" si="84"/>
        <v>Saturday</v>
      </c>
      <c r="M203" s="6" t="str">
        <f t="shared" si="85"/>
        <v>Saturday</v>
      </c>
      <c r="N203" s="6">
        <f t="shared" si="86"/>
        <v>1900</v>
      </c>
      <c r="O203" s="6">
        <f t="shared" si="87"/>
        <v>1</v>
      </c>
      <c r="P203" s="6">
        <f t="shared" si="88"/>
        <v>0</v>
      </c>
      <c r="Q203" s="6">
        <f t="shared" si="89"/>
        <v>0</v>
      </c>
      <c r="R203" s="6">
        <f t="shared" si="90"/>
        <v>0</v>
      </c>
      <c r="S203" s="6" t="str">
        <f t="shared" si="91"/>
        <v>1900/1/0</v>
      </c>
      <c r="T203" s="7">
        <f t="shared" si="97"/>
        <v>0</v>
      </c>
      <c r="U203" s="8">
        <f t="shared" si="92"/>
        <v>10000</v>
      </c>
      <c r="V203" s="7">
        <f t="shared" si="100"/>
        <v>0</v>
      </c>
      <c r="W203" s="9">
        <f t="shared" si="93"/>
        <v>0</v>
      </c>
      <c r="X203" s="9" t="str">
        <f t="shared" si="98"/>
        <v/>
      </c>
      <c r="Y203" s="9" t="str">
        <f t="shared" si="101"/>
        <v/>
      </c>
      <c r="Z203" s="10" t="str">
        <f t="shared" si="102"/>
        <v/>
      </c>
      <c r="AA203" s="9">
        <f t="shared" si="94"/>
        <v>0</v>
      </c>
      <c r="AB203" s="11" t="e">
        <f>COUNTIF(H$2:H203,"&gt;0")/(COUNTIF(H$2:H203,"&lt;0")+COUNTIF(H$2:H203,"&gt;0"))</f>
        <v>#DIV/0!</v>
      </c>
      <c r="AC203" s="11" t="e">
        <f t="shared" si="95"/>
        <v>#DIV/0!</v>
      </c>
      <c r="AD203" s="8" t="e">
        <f t="shared" si="96"/>
        <v>#DIV/0!</v>
      </c>
      <c r="AE203" s="11" t="e">
        <f t="shared" si="82"/>
        <v>#DIV/0!</v>
      </c>
      <c r="AF203" s="11" t="e">
        <f t="shared" si="83"/>
        <v>#DIV/0!</v>
      </c>
      <c r="AG203" s="12" t="str">
        <f>IF(ISERROR(SUMIF($G$1:$G203,"&gt;0")/-SUMIF($G$1:$G203,"&lt;0"))=FALSE,SUMIF($G$1:$G203,"&gt;0")/-SUMIF($G$1:$G203,"&lt;0"),"")</f>
        <v/>
      </c>
      <c r="AH203" s="12"/>
      <c r="AI203" s="21" t="str">
        <f t="shared" si="103"/>
        <v/>
      </c>
      <c r="AJ203" s="21" t="str">
        <f t="shared" si="104"/>
        <v/>
      </c>
      <c r="AK203" s="21" t="e">
        <f t="shared" si="105"/>
        <v>#DIV/0!</v>
      </c>
      <c r="AL203" s="6"/>
      <c r="AM203" s="6"/>
      <c r="AN203" s="6"/>
      <c r="AO203" s="6"/>
    </row>
    <row r="204" spans="1:41" ht="18.75" customHeight="1" thickBot="1">
      <c r="A204" t="str">
        <f t="shared" si="99"/>
        <v/>
      </c>
      <c r="B204" s="73"/>
      <c r="C204" s="73"/>
      <c r="D204" s="73"/>
      <c r="E204" s="73"/>
      <c r="F204" s="73"/>
      <c r="G204" s="73"/>
      <c r="H204" s="73"/>
      <c r="I204" s="74"/>
      <c r="J204" s="74"/>
      <c r="K204" s="73"/>
      <c r="L204" s="6" t="str">
        <f t="shared" si="84"/>
        <v>Saturday</v>
      </c>
      <c r="M204" s="6" t="str">
        <f t="shared" si="85"/>
        <v>Saturday</v>
      </c>
      <c r="N204" s="6">
        <f t="shared" si="86"/>
        <v>1900</v>
      </c>
      <c r="O204" s="6">
        <f t="shared" si="87"/>
        <v>1</v>
      </c>
      <c r="P204" s="6">
        <f t="shared" si="88"/>
        <v>0</v>
      </c>
      <c r="Q204" s="6">
        <f t="shared" si="89"/>
        <v>0</v>
      </c>
      <c r="R204" s="6">
        <f t="shared" si="90"/>
        <v>0</v>
      </c>
      <c r="S204" s="6" t="str">
        <f t="shared" si="91"/>
        <v>1900/1/0</v>
      </c>
      <c r="T204" s="7">
        <f t="shared" si="97"/>
        <v>0</v>
      </c>
      <c r="U204" s="8">
        <f t="shared" si="92"/>
        <v>10000</v>
      </c>
      <c r="V204" s="7">
        <f t="shared" si="100"/>
        <v>0</v>
      </c>
      <c r="W204" s="9">
        <f t="shared" si="93"/>
        <v>0</v>
      </c>
      <c r="X204" s="9" t="str">
        <f t="shared" si="98"/>
        <v/>
      </c>
      <c r="Y204" s="9" t="str">
        <f t="shared" si="101"/>
        <v/>
      </c>
      <c r="Z204" s="10" t="str">
        <f t="shared" si="102"/>
        <v/>
      </c>
      <c r="AA204" s="9">
        <f t="shared" si="94"/>
        <v>0</v>
      </c>
      <c r="AB204" s="11" t="e">
        <f>COUNTIF(H$2:H204,"&gt;0")/(COUNTIF(H$2:H204,"&lt;0")+COUNTIF(H$2:H204,"&gt;0"))</f>
        <v>#DIV/0!</v>
      </c>
      <c r="AC204" s="11" t="e">
        <f t="shared" si="95"/>
        <v>#DIV/0!</v>
      </c>
      <c r="AD204" s="8" t="e">
        <f t="shared" si="96"/>
        <v>#DIV/0!</v>
      </c>
      <c r="AE204" s="11" t="e">
        <f t="shared" si="82"/>
        <v>#DIV/0!</v>
      </c>
      <c r="AF204" s="11" t="e">
        <f t="shared" si="83"/>
        <v>#DIV/0!</v>
      </c>
      <c r="AG204" s="12" t="str">
        <f>IF(ISERROR(SUMIF($G$1:$G204,"&gt;0")/-SUMIF($G$1:$G204,"&lt;0"))=FALSE,SUMIF($G$1:$G204,"&gt;0")/-SUMIF($G$1:$G204,"&lt;0"),"")</f>
        <v/>
      </c>
      <c r="AH204" s="12"/>
      <c r="AI204" s="21" t="str">
        <f t="shared" si="103"/>
        <v/>
      </c>
      <c r="AJ204" s="21" t="str">
        <f t="shared" si="104"/>
        <v/>
      </c>
      <c r="AK204" s="21" t="e">
        <f t="shared" si="105"/>
        <v>#DIV/0!</v>
      </c>
      <c r="AL204" s="6"/>
      <c r="AM204" s="6"/>
      <c r="AN204" s="6"/>
      <c r="AO204" s="6"/>
    </row>
    <row r="205" spans="1:41" ht="18.75" customHeight="1" thickBot="1">
      <c r="A205" t="str">
        <f t="shared" si="99"/>
        <v/>
      </c>
      <c r="B205" s="73"/>
      <c r="C205" s="73"/>
      <c r="D205" s="73"/>
      <c r="E205" s="73"/>
      <c r="F205" s="73"/>
      <c r="G205" s="73"/>
      <c r="H205" s="73"/>
      <c r="I205" s="74"/>
      <c r="J205" s="74"/>
      <c r="K205" s="73"/>
      <c r="L205" s="6" t="str">
        <f t="shared" si="84"/>
        <v>Saturday</v>
      </c>
      <c r="M205" s="6" t="str">
        <f t="shared" si="85"/>
        <v>Saturday</v>
      </c>
      <c r="N205" s="6">
        <f t="shared" si="86"/>
        <v>1900</v>
      </c>
      <c r="O205" s="6">
        <f t="shared" si="87"/>
        <v>1</v>
      </c>
      <c r="P205" s="6">
        <f t="shared" si="88"/>
        <v>0</v>
      </c>
      <c r="Q205" s="6">
        <f t="shared" si="89"/>
        <v>0</v>
      </c>
      <c r="R205" s="6">
        <f t="shared" si="90"/>
        <v>0</v>
      </c>
      <c r="S205" s="6" t="str">
        <f t="shared" si="91"/>
        <v>1900/1/0</v>
      </c>
      <c r="T205" s="7">
        <f t="shared" si="97"/>
        <v>0</v>
      </c>
      <c r="U205" s="8">
        <f t="shared" si="92"/>
        <v>10000</v>
      </c>
      <c r="V205" s="7">
        <f t="shared" si="100"/>
        <v>0</v>
      </c>
      <c r="W205" s="9">
        <f t="shared" si="93"/>
        <v>0</v>
      </c>
      <c r="X205" s="9" t="str">
        <f t="shared" si="98"/>
        <v/>
      </c>
      <c r="Y205" s="9" t="str">
        <f t="shared" si="101"/>
        <v/>
      </c>
      <c r="Z205" s="10" t="str">
        <f t="shared" si="102"/>
        <v/>
      </c>
      <c r="AA205" s="9">
        <f t="shared" si="94"/>
        <v>0</v>
      </c>
      <c r="AB205" s="11" t="e">
        <f>COUNTIF(H$2:H205,"&gt;0")/(COUNTIF(H$2:H205,"&lt;0")+COUNTIF(H$2:H205,"&gt;0"))</f>
        <v>#DIV/0!</v>
      </c>
      <c r="AC205" s="11" t="e">
        <f t="shared" si="95"/>
        <v>#DIV/0!</v>
      </c>
      <c r="AD205" s="8" t="e">
        <f t="shared" si="96"/>
        <v>#DIV/0!</v>
      </c>
      <c r="AE205" s="11" t="e">
        <f t="shared" si="82"/>
        <v>#DIV/0!</v>
      </c>
      <c r="AF205" s="11" t="e">
        <f t="shared" si="83"/>
        <v>#DIV/0!</v>
      </c>
      <c r="AG205" s="12" t="str">
        <f>IF(ISERROR(SUMIF($G$1:$G205,"&gt;0")/-SUMIF($G$1:$G205,"&lt;0"))=FALSE,SUMIF($G$1:$G205,"&gt;0")/-SUMIF($G$1:$G205,"&lt;0"),"")</f>
        <v/>
      </c>
      <c r="AH205" s="12"/>
      <c r="AI205" s="21" t="str">
        <f t="shared" si="103"/>
        <v/>
      </c>
      <c r="AJ205" s="21" t="str">
        <f t="shared" si="104"/>
        <v/>
      </c>
      <c r="AK205" s="21" t="e">
        <f t="shared" si="105"/>
        <v>#DIV/0!</v>
      </c>
      <c r="AL205" s="6"/>
      <c r="AM205" s="6"/>
      <c r="AN205" s="6"/>
      <c r="AO205" s="6"/>
    </row>
    <row r="206" spans="1:41" ht="18.75" customHeight="1" thickBot="1">
      <c r="A206" t="str">
        <f t="shared" si="99"/>
        <v/>
      </c>
      <c r="B206" s="73"/>
      <c r="C206" s="73"/>
      <c r="D206" s="73"/>
      <c r="E206" s="73"/>
      <c r="F206" s="73"/>
      <c r="G206" s="73"/>
      <c r="H206" s="73"/>
      <c r="I206" s="74"/>
      <c r="J206" s="74"/>
      <c r="K206" s="73"/>
      <c r="L206" s="6" t="str">
        <f t="shared" si="84"/>
        <v>Saturday</v>
      </c>
      <c r="M206" s="6" t="str">
        <f t="shared" si="85"/>
        <v>Saturday</v>
      </c>
      <c r="N206" s="6">
        <f t="shared" si="86"/>
        <v>1900</v>
      </c>
      <c r="O206" s="6">
        <f t="shared" si="87"/>
        <v>1</v>
      </c>
      <c r="P206" s="6">
        <f t="shared" si="88"/>
        <v>0</v>
      </c>
      <c r="Q206" s="6">
        <f t="shared" si="89"/>
        <v>0</v>
      </c>
      <c r="R206" s="6">
        <f t="shared" si="90"/>
        <v>0</v>
      </c>
      <c r="S206" s="6" t="str">
        <f t="shared" si="91"/>
        <v>1900/1/0</v>
      </c>
      <c r="T206" s="7">
        <f t="shared" si="97"/>
        <v>0</v>
      </c>
      <c r="U206" s="8">
        <f t="shared" si="92"/>
        <v>10000</v>
      </c>
      <c r="V206" s="7">
        <f t="shared" si="100"/>
        <v>0</v>
      </c>
      <c r="W206" s="9">
        <f t="shared" si="93"/>
        <v>0</v>
      </c>
      <c r="X206" s="9" t="str">
        <f t="shared" si="98"/>
        <v/>
      </c>
      <c r="Y206" s="9" t="str">
        <f t="shared" si="101"/>
        <v/>
      </c>
      <c r="Z206" s="10" t="str">
        <f t="shared" si="102"/>
        <v/>
      </c>
      <c r="AA206" s="9">
        <f t="shared" si="94"/>
        <v>0</v>
      </c>
      <c r="AB206" s="11" t="e">
        <f>COUNTIF(H$2:H206,"&gt;0")/(COUNTIF(H$2:H206,"&lt;0")+COUNTIF(H$2:H206,"&gt;0"))</f>
        <v>#DIV/0!</v>
      </c>
      <c r="AC206" s="11" t="e">
        <f t="shared" si="95"/>
        <v>#DIV/0!</v>
      </c>
      <c r="AD206" s="8" t="e">
        <f t="shared" si="96"/>
        <v>#DIV/0!</v>
      </c>
      <c r="AE206" s="11" t="e">
        <f t="shared" si="82"/>
        <v>#DIV/0!</v>
      </c>
      <c r="AF206" s="11" t="e">
        <f t="shared" si="83"/>
        <v>#DIV/0!</v>
      </c>
      <c r="AG206" s="12" t="str">
        <f>IF(ISERROR(SUMIF($G$1:$G206,"&gt;0")/-SUMIF($G$1:$G206,"&lt;0"))=FALSE,SUMIF($G$1:$G206,"&gt;0")/-SUMIF($G$1:$G206,"&lt;0"),"")</f>
        <v/>
      </c>
      <c r="AH206" s="12"/>
      <c r="AI206" s="21" t="str">
        <f t="shared" si="103"/>
        <v/>
      </c>
      <c r="AJ206" s="21" t="str">
        <f t="shared" si="104"/>
        <v/>
      </c>
      <c r="AK206" s="21" t="e">
        <f t="shared" si="105"/>
        <v>#DIV/0!</v>
      </c>
      <c r="AL206" s="6"/>
      <c r="AM206" s="6"/>
      <c r="AN206" s="6"/>
      <c r="AO206" s="6"/>
    </row>
    <row r="207" spans="1:41" ht="18.75" customHeight="1" thickBot="1">
      <c r="A207" t="str">
        <f t="shared" si="99"/>
        <v/>
      </c>
      <c r="B207" s="73"/>
      <c r="C207" s="73"/>
      <c r="D207" s="73"/>
      <c r="E207" s="73"/>
      <c r="F207" s="73"/>
      <c r="G207" s="73"/>
      <c r="H207" s="73"/>
      <c r="I207" s="74"/>
      <c r="J207" s="74"/>
      <c r="K207" s="73"/>
      <c r="L207" s="6" t="str">
        <f t="shared" si="84"/>
        <v>Saturday</v>
      </c>
      <c r="M207" s="6" t="str">
        <f t="shared" si="85"/>
        <v>Saturday</v>
      </c>
      <c r="N207" s="6">
        <f t="shared" si="86"/>
        <v>1900</v>
      </c>
      <c r="O207" s="6">
        <f t="shared" si="87"/>
        <v>1</v>
      </c>
      <c r="P207" s="6">
        <f t="shared" si="88"/>
        <v>0</v>
      </c>
      <c r="Q207" s="6">
        <f t="shared" si="89"/>
        <v>0</v>
      </c>
      <c r="R207" s="6">
        <f t="shared" si="90"/>
        <v>0</v>
      </c>
      <c r="S207" s="6" t="str">
        <f t="shared" si="91"/>
        <v>1900/1/0</v>
      </c>
      <c r="T207" s="7">
        <f t="shared" si="97"/>
        <v>0</v>
      </c>
      <c r="U207" s="8">
        <f t="shared" si="92"/>
        <v>10000</v>
      </c>
      <c r="V207" s="7">
        <f t="shared" si="100"/>
        <v>0</v>
      </c>
      <c r="W207" s="9">
        <f t="shared" si="93"/>
        <v>0</v>
      </c>
      <c r="X207" s="9" t="str">
        <f t="shared" si="98"/>
        <v/>
      </c>
      <c r="Y207" s="9" t="str">
        <f t="shared" si="101"/>
        <v/>
      </c>
      <c r="Z207" s="10" t="str">
        <f t="shared" si="102"/>
        <v/>
      </c>
      <c r="AA207" s="9">
        <f t="shared" si="94"/>
        <v>0</v>
      </c>
      <c r="AB207" s="11" t="e">
        <f>COUNTIF(H$2:H207,"&gt;0")/(COUNTIF(H$2:H207,"&lt;0")+COUNTIF(H$2:H207,"&gt;0"))</f>
        <v>#DIV/0!</v>
      </c>
      <c r="AC207" s="11" t="e">
        <f t="shared" si="95"/>
        <v>#DIV/0!</v>
      </c>
      <c r="AD207" s="8" t="e">
        <f t="shared" si="96"/>
        <v>#DIV/0!</v>
      </c>
      <c r="AE207" s="11" t="e">
        <f t="shared" si="82"/>
        <v>#DIV/0!</v>
      </c>
      <c r="AF207" s="11" t="e">
        <f t="shared" si="83"/>
        <v>#DIV/0!</v>
      </c>
      <c r="AG207" s="12" t="str">
        <f>IF(ISERROR(SUMIF($G$1:$G207,"&gt;0")/-SUMIF($G$1:$G207,"&lt;0"))=FALSE,SUMIF($G$1:$G207,"&gt;0")/-SUMIF($G$1:$G207,"&lt;0"),"")</f>
        <v/>
      </c>
      <c r="AH207" s="12"/>
      <c r="AI207" s="21" t="str">
        <f t="shared" si="103"/>
        <v/>
      </c>
      <c r="AJ207" s="21" t="str">
        <f t="shared" si="104"/>
        <v/>
      </c>
      <c r="AK207" s="21" t="e">
        <f t="shared" si="105"/>
        <v>#DIV/0!</v>
      </c>
      <c r="AL207" s="6"/>
      <c r="AM207" s="6"/>
      <c r="AN207" s="6"/>
      <c r="AO207" s="6"/>
    </row>
    <row r="208" spans="1:41" ht="18.75" customHeight="1" thickBot="1">
      <c r="A208" t="str">
        <f t="shared" si="99"/>
        <v/>
      </c>
      <c r="B208" s="73"/>
      <c r="C208" s="73"/>
      <c r="D208" s="73"/>
      <c r="E208" s="73"/>
      <c r="F208" s="73"/>
      <c r="G208" s="73"/>
      <c r="H208" s="73"/>
      <c r="I208" s="74"/>
      <c r="J208" s="74"/>
      <c r="K208" s="73"/>
      <c r="L208" s="6" t="str">
        <f t="shared" si="84"/>
        <v>Saturday</v>
      </c>
      <c r="M208" s="6" t="str">
        <f t="shared" si="85"/>
        <v>Saturday</v>
      </c>
      <c r="N208" s="6">
        <f t="shared" si="86"/>
        <v>1900</v>
      </c>
      <c r="O208" s="6">
        <f t="shared" si="87"/>
        <v>1</v>
      </c>
      <c r="P208" s="6">
        <f t="shared" si="88"/>
        <v>0</v>
      </c>
      <c r="Q208" s="6">
        <f t="shared" si="89"/>
        <v>0</v>
      </c>
      <c r="R208" s="6">
        <f t="shared" si="90"/>
        <v>0</v>
      </c>
      <c r="S208" s="6" t="str">
        <f t="shared" si="91"/>
        <v>1900/1/0</v>
      </c>
      <c r="T208" s="7">
        <f t="shared" si="97"/>
        <v>0</v>
      </c>
      <c r="U208" s="8">
        <f t="shared" si="92"/>
        <v>10000</v>
      </c>
      <c r="V208" s="7">
        <f t="shared" si="100"/>
        <v>0</v>
      </c>
      <c r="W208" s="9">
        <f t="shared" si="93"/>
        <v>0</v>
      </c>
      <c r="X208" s="9" t="str">
        <f t="shared" si="98"/>
        <v/>
      </c>
      <c r="Y208" s="9" t="str">
        <f t="shared" si="101"/>
        <v/>
      </c>
      <c r="Z208" s="10" t="str">
        <f t="shared" si="102"/>
        <v/>
      </c>
      <c r="AA208" s="9">
        <f t="shared" si="94"/>
        <v>0</v>
      </c>
      <c r="AB208" s="11" t="e">
        <f>COUNTIF(H$2:H208,"&gt;0")/(COUNTIF(H$2:H208,"&lt;0")+COUNTIF(H$2:H208,"&gt;0"))</f>
        <v>#DIV/0!</v>
      </c>
      <c r="AC208" s="11" t="e">
        <f t="shared" si="95"/>
        <v>#DIV/0!</v>
      </c>
      <c r="AD208" s="8" t="e">
        <f t="shared" si="96"/>
        <v>#DIV/0!</v>
      </c>
      <c r="AE208" s="11" t="e">
        <f t="shared" si="82"/>
        <v>#DIV/0!</v>
      </c>
      <c r="AF208" s="11" t="e">
        <f t="shared" si="83"/>
        <v>#DIV/0!</v>
      </c>
      <c r="AG208" s="12" t="str">
        <f>IF(ISERROR(SUMIF($G$1:$G208,"&gt;0")/-SUMIF($G$1:$G208,"&lt;0"))=FALSE,SUMIF($G$1:$G208,"&gt;0")/-SUMIF($G$1:$G208,"&lt;0"),"")</f>
        <v/>
      </c>
      <c r="AH208" s="12"/>
      <c r="AI208" s="21" t="str">
        <f t="shared" si="103"/>
        <v/>
      </c>
      <c r="AJ208" s="21" t="str">
        <f t="shared" si="104"/>
        <v/>
      </c>
      <c r="AK208" s="21" t="e">
        <f t="shared" si="105"/>
        <v>#DIV/0!</v>
      </c>
      <c r="AL208" s="6"/>
      <c r="AM208" s="6"/>
      <c r="AN208" s="6"/>
      <c r="AO208" s="6"/>
    </row>
    <row r="209" spans="1:41" ht="18.75" customHeight="1" thickBot="1">
      <c r="A209" t="str">
        <f t="shared" si="99"/>
        <v/>
      </c>
      <c r="B209" s="73"/>
      <c r="C209" s="73"/>
      <c r="D209" s="73"/>
      <c r="E209" s="73"/>
      <c r="F209" s="73"/>
      <c r="G209" s="73"/>
      <c r="H209" s="73"/>
      <c r="I209" s="74"/>
      <c r="J209" s="74"/>
      <c r="K209" s="73"/>
      <c r="L209" s="6" t="str">
        <f t="shared" si="84"/>
        <v>Saturday</v>
      </c>
      <c r="M209" s="6" t="str">
        <f t="shared" si="85"/>
        <v>Saturday</v>
      </c>
      <c r="N209" s="6">
        <f t="shared" si="86"/>
        <v>1900</v>
      </c>
      <c r="O209" s="6">
        <f t="shared" si="87"/>
        <v>1</v>
      </c>
      <c r="P209" s="6">
        <f t="shared" si="88"/>
        <v>0</v>
      </c>
      <c r="Q209" s="6">
        <f t="shared" si="89"/>
        <v>0</v>
      </c>
      <c r="R209" s="6">
        <f t="shared" si="90"/>
        <v>0</v>
      </c>
      <c r="S209" s="6" t="str">
        <f t="shared" si="91"/>
        <v>1900/1/0</v>
      </c>
      <c r="T209" s="7">
        <f t="shared" si="97"/>
        <v>0</v>
      </c>
      <c r="U209" s="8">
        <f t="shared" si="92"/>
        <v>10000</v>
      </c>
      <c r="V209" s="7">
        <f t="shared" si="100"/>
        <v>0</v>
      </c>
      <c r="W209" s="9">
        <f t="shared" si="93"/>
        <v>0</v>
      </c>
      <c r="X209" s="9" t="str">
        <f t="shared" si="98"/>
        <v/>
      </c>
      <c r="Y209" s="9" t="str">
        <f t="shared" si="101"/>
        <v/>
      </c>
      <c r="Z209" s="10" t="str">
        <f t="shared" si="102"/>
        <v/>
      </c>
      <c r="AA209" s="9">
        <f t="shared" si="94"/>
        <v>0</v>
      </c>
      <c r="AB209" s="11" t="e">
        <f>COUNTIF(H$2:H209,"&gt;0")/(COUNTIF(H$2:H209,"&lt;0")+COUNTIF(H$2:H209,"&gt;0"))</f>
        <v>#DIV/0!</v>
      </c>
      <c r="AC209" s="11" t="e">
        <f t="shared" si="95"/>
        <v>#DIV/0!</v>
      </c>
      <c r="AD209" s="8" t="e">
        <f t="shared" si="96"/>
        <v>#DIV/0!</v>
      </c>
      <c r="AE209" s="11" t="e">
        <f t="shared" si="82"/>
        <v>#DIV/0!</v>
      </c>
      <c r="AF209" s="11" t="e">
        <f t="shared" si="83"/>
        <v>#DIV/0!</v>
      </c>
      <c r="AG209" s="12" t="str">
        <f>IF(ISERROR(SUMIF($G$1:$G209,"&gt;0")/-SUMIF($G$1:$G209,"&lt;0"))=FALSE,SUMIF($G$1:$G209,"&gt;0")/-SUMIF($G$1:$G209,"&lt;0"),"")</f>
        <v/>
      </c>
      <c r="AH209" s="12"/>
      <c r="AI209" s="21" t="str">
        <f t="shared" si="103"/>
        <v/>
      </c>
      <c r="AJ209" s="21" t="str">
        <f t="shared" si="104"/>
        <v/>
      </c>
      <c r="AK209" s="21" t="e">
        <f t="shared" si="105"/>
        <v>#DIV/0!</v>
      </c>
      <c r="AL209" s="6"/>
      <c r="AM209" s="6"/>
      <c r="AN209" s="6"/>
      <c r="AO209" s="6"/>
    </row>
    <row r="210" spans="1:41" ht="18.75" customHeight="1" thickBot="1">
      <c r="A210" t="str">
        <f t="shared" si="99"/>
        <v/>
      </c>
      <c r="B210" s="73"/>
      <c r="C210" s="73"/>
      <c r="D210" s="73"/>
      <c r="E210" s="73"/>
      <c r="F210" s="73"/>
      <c r="G210" s="73"/>
      <c r="H210" s="73"/>
      <c r="I210" s="74"/>
      <c r="J210" s="74"/>
      <c r="K210" s="73"/>
      <c r="L210" s="6" t="str">
        <f t="shared" si="84"/>
        <v>Saturday</v>
      </c>
      <c r="M210" s="6" t="str">
        <f t="shared" si="85"/>
        <v>Saturday</v>
      </c>
      <c r="N210" s="6">
        <f t="shared" si="86"/>
        <v>1900</v>
      </c>
      <c r="O210" s="6">
        <f t="shared" si="87"/>
        <v>1</v>
      </c>
      <c r="P210" s="6">
        <f t="shared" si="88"/>
        <v>0</v>
      </c>
      <c r="Q210" s="6">
        <f t="shared" si="89"/>
        <v>0</v>
      </c>
      <c r="R210" s="6">
        <f t="shared" si="90"/>
        <v>0</v>
      </c>
      <c r="S210" s="6" t="str">
        <f t="shared" si="91"/>
        <v>1900/1/0</v>
      </c>
      <c r="T210" s="7">
        <f t="shared" si="97"/>
        <v>0</v>
      </c>
      <c r="U210" s="8">
        <f t="shared" si="92"/>
        <v>10000</v>
      </c>
      <c r="V210" s="7">
        <f t="shared" si="100"/>
        <v>0</v>
      </c>
      <c r="W210" s="9">
        <f t="shared" si="93"/>
        <v>0</v>
      </c>
      <c r="X210" s="9" t="str">
        <f t="shared" si="98"/>
        <v/>
      </c>
      <c r="Y210" s="9" t="str">
        <f t="shared" si="101"/>
        <v/>
      </c>
      <c r="Z210" s="10" t="str">
        <f t="shared" si="102"/>
        <v/>
      </c>
      <c r="AA210" s="9">
        <f t="shared" si="94"/>
        <v>0</v>
      </c>
      <c r="AB210" s="11" t="e">
        <f>COUNTIF(H$2:H210,"&gt;0")/(COUNTIF(H$2:H210,"&lt;0")+COUNTIF(H$2:H210,"&gt;0"))</f>
        <v>#DIV/0!</v>
      </c>
      <c r="AC210" s="11" t="e">
        <f t="shared" si="95"/>
        <v>#DIV/0!</v>
      </c>
      <c r="AD210" s="8" t="e">
        <f t="shared" si="96"/>
        <v>#DIV/0!</v>
      </c>
      <c r="AE210" s="11" t="e">
        <f t="shared" si="82"/>
        <v>#DIV/0!</v>
      </c>
      <c r="AF210" s="11" t="e">
        <f t="shared" si="83"/>
        <v>#DIV/0!</v>
      </c>
      <c r="AG210" s="12" t="str">
        <f>IF(ISERROR(SUMIF($G$1:$G210,"&gt;0")/-SUMIF($G$1:$G210,"&lt;0"))=FALSE,SUMIF($G$1:$G210,"&gt;0")/-SUMIF($G$1:$G210,"&lt;0"),"")</f>
        <v/>
      </c>
      <c r="AH210" s="12"/>
      <c r="AI210" s="21" t="str">
        <f t="shared" si="103"/>
        <v/>
      </c>
      <c r="AJ210" s="21" t="str">
        <f t="shared" si="104"/>
        <v/>
      </c>
      <c r="AK210" s="21" t="e">
        <f t="shared" si="105"/>
        <v>#DIV/0!</v>
      </c>
      <c r="AL210" s="6"/>
      <c r="AM210" s="6"/>
      <c r="AN210" s="6"/>
      <c r="AO210" s="6"/>
    </row>
    <row r="211" spans="1:41" ht="18.75" customHeight="1" thickBot="1">
      <c r="A211" t="str">
        <f t="shared" si="99"/>
        <v/>
      </c>
      <c r="B211" s="73"/>
      <c r="C211" s="73"/>
      <c r="D211" s="73"/>
      <c r="E211" s="73"/>
      <c r="F211" s="73"/>
      <c r="G211" s="73"/>
      <c r="H211" s="73"/>
      <c r="I211" s="74"/>
      <c r="J211" s="74"/>
      <c r="K211" s="73"/>
      <c r="L211" s="6" t="str">
        <f t="shared" si="84"/>
        <v>Saturday</v>
      </c>
      <c r="M211" s="6" t="str">
        <f t="shared" si="85"/>
        <v>Saturday</v>
      </c>
      <c r="N211" s="6">
        <f t="shared" si="86"/>
        <v>1900</v>
      </c>
      <c r="O211" s="6">
        <f t="shared" si="87"/>
        <v>1</v>
      </c>
      <c r="P211" s="6">
        <f t="shared" si="88"/>
        <v>0</v>
      </c>
      <c r="Q211" s="6">
        <f t="shared" si="89"/>
        <v>0</v>
      </c>
      <c r="R211" s="6">
        <f t="shared" si="90"/>
        <v>0</v>
      </c>
      <c r="S211" s="6" t="str">
        <f t="shared" si="91"/>
        <v>1900/1/0</v>
      </c>
      <c r="T211" s="7">
        <f t="shared" si="97"/>
        <v>0</v>
      </c>
      <c r="U211" s="8">
        <f t="shared" si="92"/>
        <v>10000</v>
      </c>
      <c r="V211" s="7">
        <f t="shared" si="100"/>
        <v>0</v>
      </c>
      <c r="W211" s="9">
        <f t="shared" si="93"/>
        <v>0</v>
      </c>
      <c r="X211" s="9" t="str">
        <f t="shared" si="98"/>
        <v/>
      </c>
      <c r="Y211" s="9" t="str">
        <f t="shared" si="101"/>
        <v/>
      </c>
      <c r="Z211" s="10" t="str">
        <f t="shared" si="102"/>
        <v/>
      </c>
      <c r="AA211" s="9">
        <f t="shared" si="94"/>
        <v>0</v>
      </c>
      <c r="AB211" s="11" t="e">
        <f>COUNTIF(H$2:H211,"&gt;0")/(COUNTIF(H$2:H211,"&lt;0")+COUNTIF(H$2:H211,"&gt;0"))</f>
        <v>#DIV/0!</v>
      </c>
      <c r="AC211" s="11" t="e">
        <f t="shared" si="95"/>
        <v>#DIV/0!</v>
      </c>
      <c r="AD211" s="8" t="e">
        <f t="shared" si="96"/>
        <v>#DIV/0!</v>
      </c>
      <c r="AE211" s="11" t="e">
        <f t="shared" si="82"/>
        <v>#DIV/0!</v>
      </c>
      <c r="AF211" s="11" t="e">
        <f t="shared" si="83"/>
        <v>#DIV/0!</v>
      </c>
      <c r="AG211" s="12" t="str">
        <f>IF(ISERROR(SUMIF($G$1:$G211,"&gt;0")/-SUMIF($G$1:$G211,"&lt;0"))=FALSE,SUMIF($G$1:$G211,"&gt;0")/-SUMIF($G$1:$G211,"&lt;0"),"")</f>
        <v/>
      </c>
      <c r="AH211" s="12"/>
      <c r="AI211" s="21" t="str">
        <f t="shared" si="103"/>
        <v/>
      </c>
      <c r="AJ211" s="21" t="str">
        <f t="shared" si="104"/>
        <v/>
      </c>
      <c r="AK211" s="21" t="e">
        <f t="shared" si="105"/>
        <v>#DIV/0!</v>
      </c>
      <c r="AL211" s="6"/>
      <c r="AM211" s="6"/>
      <c r="AN211" s="6"/>
      <c r="AO211" s="6"/>
    </row>
    <row r="212" spans="1:41" ht="18.75" customHeight="1" thickBot="1">
      <c r="A212" t="str">
        <f t="shared" si="99"/>
        <v/>
      </c>
      <c r="B212" s="73"/>
      <c r="C212" s="73"/>
      <c r="D212" s="73"/>
      <c r="E212" s="73"/>
      <c r="F212" s="73"/>
      <c r="G212" s="73"/>
      <c r="H212" s="73"/>
      <c r="I212" s="74"/>
      <c r="J212" s="74"/>
      <c r="K212" s="73"/>
      <c r="L212" s="6" t="str">
        <f t="shared" si="84"/>
        <v>Saturday</v>
      </c>
      <c r="M212" s="6" t="str">
        <f t="shared" si="85"/>
        <v>Saturday</v>
      </c>
      <c r="N212" s="6">
        <f t="shared" si="86"/>
        <v>1900</v>
      </c>
      <c r="O212" s="6">
        <f t="shared" si="87"/>
        <v>1</v>
      </c>
      <c r="P212" s="6">
        <f t="shared" si="88"/>
        <v>0</v>
      </c>
      <c r="Q212" s="6">
        <f t="shared" si="89"/>
        <v>0</v>
      </c>
      <c r="R212" s="6">
        <f t="shared" si="90"/>
        <v>0</v>
      </c>
      <c r="S212" s="6" t="str">
        <f t="shared" si="91"/>
        <v>1900/1/0</v>
      </c>
      <c r="T212" s="7">
        <f t="shared" si="97"/>
        <v>0</v>
      </c>
      <c r="U212" s="8">
        <f t="shared" si="92"/>
        <v>10000</v>
      </c>
      <c r="V212" s="7">
        <f t="shared" si="100"/>
        <v>0</v>
      </c>
      <c r="W212" s="9">
        <f t="shared" si="93"/>
        <v>0</v>
      </c>
      <c r="X212" s="9" t="str">
        <f t="shared" si="98"/>
        <v/>
      </c>
      <c r="Y212" s="9" t="str">
        <f t="shared" si="101"/>
        <v/>
      </c>
      <c r="Z212" s="10" t="str">
        <f t="shared" si="102"/>
        <v/>
      </c>
      <c r="AA212" s="9">
        <f t="shared" si="94"/>
        <v>0</v>
      </c>
      <c r="AB212" s="11" t="e">
        <f>COUNTIF(H$2:H212,"&gt;0")/(COUNTIF(H$2:H212,"&lt;0")+COUNTIF(H$2:H212,"&gt;0"))</f>
        <v>#DIV/0!</v>
      </c>
      <c r="AC212" s="11" t="e">
        <f t="shared" si="95"/>
        <v>#DIV/0!</v>
      </c>
      <c r="AD212" s="8" t="e">
        <f t="shared" si="96"/>
        <v>#DIV/0!</v>
      </c>
      <c r="AE212" s="11" t="e">
        <f t="shared" si="82"/>
        <v>#DIV/0!</v>
      </c>
      <c r="AF212" s="11" t="e">
        <f t="shared" si="83"/>
        <v>#DIV/0!</v>
      </c>
      <c r="AG212" s="12" t="str">
        <f>IF(ISERROR(SUMIF($G$1:$G212,"&gt;0")/-SUMIF($G$1:$G212,"&lt;0"))=FALSE,SUMIF($G$1:$G212,"&gt;0")/-SUMIF($G$1:$G212,"&lt;0"),"")</f>
        <v/>
      </c>
      <c r="AH212" s="12"/>
      <c r="AI212" s="21" t="str">
        <f t="shared" si="103"/>
        <v/>
      </c>
      <c r="AJ212" s="21" t="str">
        <f t="shared" si="104"/>
        <v/>
      </c>
      <c r="AK212" s="21" t="e">
        <f t="shared" si="105"/>
        <v>#DIV/0!</v>
      </c>
      <c r="AL212" s="6"/>
      <c r="AM212" s="6"/>
      <c r="AN212" s="6"/>
      <c r="AO212" s="6"/>
    </row>
    <row r="213" spans="1:41" ht="18.75" customHeight="1" thickBot="1">
      <c r="A213" t="str">
        <f t="shared" si="99"/>
        <v/>
      </c>
      <c r="B213" s="73"/>
      <c r="C213" s="73"/>
      <c r="D213" s="73"/>
      <c r="E213" s="73"/>
      <c r="F213" s="73"/>
      <c r="G213" s="73"/>
      <c r="H213" s="73"/>
      <c r="I213" s="74"/>
      <c r="J213" s="74"/>
      <c r="K213" s="73"/>
      <c r="L213" s="6" t="str">
        <f t="shared" si="84"/>
        <v>Saturday</v>
      </c>
      <c r="M213" s="6" t="str">
        <f t="shared" si="85"/>
        <v>Saturday</v>
      </c>
      <c r="N213" s="6">
        <f t="shared" si="86"/>
        <v>1900</v>
      </c>
      <c r="O213" s="6">
        <f t="shared" si="87"/>
        <v>1</v>
      </c>
      <c r="P213" s="6">
        <f t="shared" si="88"/>
        <v>0</v>
      </c>
      <c r="Q213" s="6">
        <f t="shared" si="89"/>
        <v>0</v>
      </c>
      <c r="R213" s="6">
        <f t="shared" si="90"/>
        <v>0</v>
      </c>
      <c r="S213" s="6" t="str">
        <f t="shared" si="91"/>
        <v>1900/1/0</v>
      </c>
      <c r="T213" s="7">
        <f t="shared" si="97"/>
        <v>0</v>
      </c>
      <c r="U213" s="8">
        <f t="shared" si="92"/>
        <v>10000</v>
      </c>
      <c r="V213" s="7">
        <f t="shared" si="100"/>
        <v>0</v>
      </c>
      <c r="W213" s="9">
        <f t="shared" si="93"/>
        <v>0</v>
      </c>
      <c r="X213" s="9" t="str">
        <f t="shared" si="98"/>
        <v/>
      </c>
      <c r="Y213" s="9" t="str">
        <f t="shared" si="101"/>
        <v/>
      </c>
      <c r="Z213" s="10" t="str">
        <f t="shared" si="102"/>
        <v/>
      </c>
      <c r="AA213" s="9">
        <f t="shared" si="94"/>
        <v>0</v>
      </c>
      <c r="AB213" s="11" t="e">
        <f>COUNTIF(H$2:H213,"&gt;0")/(COUNTIF(H$2:H213,"&lt;0")+COUNTIF(H$2:H213,"&gt;0"))</f>
        <v>#DIV/0!</v>
      </c>
      <c r="AC213" s="11" t="e">
        <f t="shared" si="95"/>
        <v>#DIV/0!</v>
      </c>
      <c r="AD213" s="8" t="e">
        <f t="shared" si="96"/>
        <v>#DIV/0!</v>
      </c>
      <c r="AE213" s="11" t="e">
        <f t="shared" si="82"/>
        <v>#DIV/0!</v>
      </c>
      <c r="AF213" s="11" t="e">
        <f t="shared" si="83"/>
        <v>#DIV/0!</v>
      </c>
      <c r="AG213" s="12" t="str">
        <f>IF(ISERROR(SUMIF($G$1:$G213,"&gt;0")/-SUMIF($G$1:$G213,"&lt;0"))=FALSE,SUMIF($G$1:$G213,"&gt;0")/-SUMIF($G$1:$G213,"&lt;0"),"")</f>
        <v/>
      </c>
      <c r="AH213" s="12"/>
      <c r="AI213" s="21" t="str">
        <f t="shared" si="103"/>
        <v/>
      </c>
      <c r="AJ213" s="21" t="str">
        <f t="shared" si="104"/>
        <v/>
      </c>
      <c r="AK213" s="21" t="e">
        <f t="shared" si="105"/>
        <v>#DIV/0!</v>
      </c>
      <c r="AL213" s="6"/>
      <c r="AM213" s="6"/>
      <c r="AN213" s="6"/>
      <c r="AO213" s="6"/>
    </row>
    <row r="214" spans="1:41" ht="18.75" customHeight="1" thickBot="1">
      <c r="A214" t="str">
        <f t="shared" si="99"/>
        <v/>
      </c>
      <c r="B214" s="73"/>
      <c r="C214" s="73"/>
      <c r="D214" s="73"/>
      <c r="E214" s="73"/>
      <c r="F214" s="73"/>
      <c r="G214" s="73"/>
      <c r="H214" s="73"/>
      <c r="I214" s="74"/>
      <c r="J214" s="74"/>
      <c r="K214" s="73"/>
      <c r="L214" s="6" t="str">
        <f t="shared" si="84"/>
        <v>Saturday</v>
      </c>
      <c r="M214" s="6" t="str">
        <f t="shared" si="85"/>
        <v>Saturday</v>
      </c>
      <c r="N214" s="6">
        <f t="shared" si="86"/>
        <v>1900</v>
      </c>
      <c r="O214" s="6">
        <f t="shared" si="87"/>
        <v>1</v>
      </c>
      <c r="P214" s="6">
        <f t="shared" si="88"/>
        <v>0</v>
      </c>
      <c r="Q214" s="6">
        <f t="shared" si="89"/>
        <v>0</v>
      </c>
      <c r="R214" s="6">
        <f t="shared" si="90"/>
        <v>0</v>
      </c>
      <c r="S214" s="6" t="str">
        <f t="shared" si="91"/>
        <v>1900/1/0</v>
      </c>
      <c r="T214" s="7">
        <f t="shared" si="97"/>
        <v>0</v>
      </c>
      <c r="U214" s="8">
        <f t="shared" si="92"/>
        <v>10000</v>
      </c>
      <c r="V214" s="7">
        <f t="shared" si="100"/>
        <v>0</v>
      </c>
      <c r="W214" s="9">
        <f t="shared" si="93"/>
        <v>0</v>
      </c>
      <c r="X214" s="9" t="str">
        <f t="shared" si="98"/>
        <v/>
      </c>
      <c r="Y214" s="9" t="str">
        <f t="shared" si="101"/>
        <v/>
      </c>
      <c r="Z214" s="10" t="str">
        <f t="shared" si="102"/>
        <v/>
      </c>
      <c r="AA214" s="9">
        <f t="shared" si="94"/>
        <v>0</v>
      </c>
      <c r="AB214" s="11" t="e">
        <f>COUNTIF(H$2:H214,"&gt;0")/(COUNTIF(H$2:H214,"&lt;0")+COUNTIF(H$2:H214,"&gt;0"))</f>
        <v>#DIV/0!</v>
      </c>
      <c r="AC214" s="11" t="e">
        <f t="shared" si="95"/>
        <v>#DIV/0!</v>
      </c>
      <c r="AD214" s="8" t="e">
        <f t="shared" si="96"/>
        <v>#DIV/0!</v>
      </c>
      <c r="AE214" s="11" t="e">
        <f t="shared" si="82"/>
        <v>#DIV/0!</v>
      </c>
      <c r="AF214" s="11" t="e">
        <f t="shared" si="83"/>
        <v>#DIV/0!</v>
      </c>
      <c r="AG214" s="12" t="str">
        <f>IF(ISERROR(SUMIF($G$1:$G214,"&gt;0")/-SUMIF($G$1:$G214,"&lt;0"))=FALSE,SUMIF($G$1:$G214,"&gt;0")/-SUMIF($G$1:$G214,"&lt;0"),"")</f>
        <v/>
      </c>
      <c r="AH214" s="12"/>
      <c r="AI214" s="21" t="str">
        <f t="shared" si="103"/>
        <v/>
      </c>
      <c r="AJ214" s="21" t="str">
        <f t="shared" si="104"/>
        <v/>
      </c>
      <c r="AK214" s="21" t="e">
        <f t="shared" si="105"/>
        <v>#DIV/0!</v>
      </c>
      <c r="AL214" s="6"/>
      <c r="AM214" s="6"/>
      <c r="AN214" s="6"/>
      <c r="AO214" s="6"/>
    </row>
    <row r="215" spans="1:41" ht="18.75" customHeight="1" thickBot="1">
      <c r="A215" t="str">
        <f t="shared" si="99"/>
        <v/>
      </c>
      <c r="B215" s="73"/>
      <c r="C215" s="73"/>
      <c r="D215" s="73"/>
      <c r="E215" s="73"/>
      <c r="F215" s="73"/>
      <c r="G215" s="73"/>
      <c r="H215" s="73"/>
      <c r="I215" s="74"/>
      <c r="J215" s="74"/>
      <c r="K215" s="73"/>
      <c r="L215" s="6" t="str">
        <f t="shared" si="84"/>
        <v>Saturday</v>
      </c>
      <c r="M215" s="6" t="str">
        <f t="shared" si="85"/>
        <v>Saturday</v>
      </c>
      <c r="N215" s="6">
        <f t="shared" si="86"/>
        <v>1900</v>
      </c>
      <c r="O215" s="6">
        <f t="shared" si="87"/>
        <v>1</v>
      </c>
      <c r="P215" s="6">
        <f t="shared" si="88"/>
        <v>0</v>
      </c>
      <c r="Q215" s="6">
        <f t="shared" si="89"/>
        <v>0</v>
      </c>
      <c r="R215" s="6">
        <f t="shared" si="90"/>
        <v>0</v>
      </c>
      <c r="S215" s="6" t="str">
        <f t="shared" si="91"/>
        <v>1900/1/0</v>
      </c>
      <c r="T215" s="7">
        <f t="shared" si="97"/>
        <v>0</v>
      </c>
      <c r="U215" s="8">
        <f t="shared" si="92"/>
        <v>10000</v>
      </c>
      <c r="V215" s="7">
        <f t="shared" si="100"/>
        <v>0</v>
      </c>
      <c r="W215" s="9">
        <f t="shared" si="93"/>
        <v>0</v>
      </c>
      <c r="X215" s="9" t="str">
        <f t="shared" si="98"/>
        <v/>
      </c>
      <c r="Y215" s="9" t="str">
        <f t="shared" si="101"/>
        <v/>
      </c>
      <c r="Z215" s="10" t="str">
        <f t="shared" si="102"/>
        <v/>
      </c>
      <c r="AA215" s="9">
        <f t="shared" si="94"/>
        <v>0</v>
      </c>
      <c r="AB215" s="11" t="e">
        <f>COUNTIF(H$2:H215,"&gt;0")/(COUNTIF(H$2:H215,"&lt;0")+COUNTIF(H$2:H215,"&gt;0"))</f>
        <v>#DIV/0!</v>
      </c>
      <c r="AC215" s="11" t="e">
        <f t="shared" si="95"/>
        <v>#DIV/0!</v>
      </c>
      <c r="AD215" s="8" t="e">
        <f t="shared" si="96"/>
        <v>#DIV/0!</v>
      </c>
      <c r="AE215" s="11" t="e">
        <f t="shared" si="82"/>
        <v>#DIV/0!</v>
      </c>
      <c r="AF215" s="11" t="e">
        <f t="shared" si="83"/>
        <v>#DIV/0!</v>
      </c>
      <c r="AG215" s="12" t="str">
        <f>IF(ISERROR(SUMIF($G$1:$G215,"&gt;0")/-SUMIF($G$1:$G215,"&lt;0"))=FALSE,SUMIF($G$1:$G215,"&gt;0")/-SUMIF($G$1:$G215,"&lt;0"),"")</f>
        <v/>
      </c>
      <c r="AH215" s="12"/>
      <c r="AI215" s="21" t="str">
        <f t="shared" si="103"/>
        <v/>
      </c>
      <c r="AJ215" s="21" t="str">
        <f t="shared" si="104"/>
        <v/>
      </c>
      <c r="AK215" s="21" t="e">
        <f t="shared" si="105"/>
        <v>#DIV/0!</v>
      </c>
      <c r="AL215" s="6"/>
      <c r="AM215" s="6"/>
      <c r="AN215" s="6"/>
      <c r="AO215" s="6"/>
    </row>
    <row r="216" spans="1:41" ht="18.75" customHeight="1" thickBot="1">
      <c r="A216" t="str">
        <f t="shared" si="99"/>
        <v/>
      </c>
      <c r="B216" s="73"/>
      <c r="C216" s="73"/>
      <c r="D216" s="73"/>
      <c r="E216" s="73"/>
      <c r="F216" s="73"/>
      <c r="G216" s="73"/>
      <c r="H216" s="73"/>
      <c r="I216" s="74"/>
      <c r="J216" s="74"/>
      <c r="K216" s="73"/>
      <c r="L216" s="6" t="str">
        <f t="shared" si="84"/>
        <v>Saturday</v>
      </c>
      <c r="M216" s="6" t="str">
        <f t="shared" si="85"/>
        <v>Saturday</v>
      </c>
      <c r="N216" s="6">
        <f t="shared" si="86"/>
        <v>1900</v>
      </c>
      <c r="O216" s="6">
        <f t="shared" si="87"/>
        <v>1</v>
      </c>
      <c r="P216" s="6">
        <f t="shared" si="88"/>
        <v>0</v>
      </c>
      <c r="Q216" s="6">
        <f t="shared" si="89"/>
        <v>0</v>
      </c>
      <c r="R216" s="6">
        <f t="shared" si="90"/>
        <v>0</v>
      </c>
      <c r="S216" s="6" t="str">
        <f t="shared" si="91"/>
        <v>1900/1/0</v>
      </c>
      <c r="T216" s="7">
        <f t="shared" si="97"/>
        <v>0</v>
      </c>
      <c r="U216" s="8">
        <f t="shared" si="92"/>
        <v>10000</v>
      </c>
      <c r="V216" s="7">
        <f t="shared" si="100"/>
        <v>0</v>
      </c>
      <c r="W216" s="9">
        <f t="shared" si="93"/>
        <v>0</v>
      </c>
      <c r="X216" s="9" t="str">
        <f t="shared" si="98"/>
        <v/>
      </c>
      <c r="Y216" s="9" t="str">
        <f t="shared" si="101"/>
        <v/>
      </c>
      <c r="Z216" s="10" t="str">
        <f t="shared" si="102"/>
        <v/>
      </c>
      <c r="AA216" s="9">
        <f t="shared" si="94"/>
        <v>0</v>
      </c>
      <c r="AB216" s="11" t="e">
        <f>COUNTIF(H$2:H216,"&gt;0")/(COUNTIF(H$2:H216,"&lt;0")+COUNTIF(H$2:H216,"&gt;0"))</f>
        <v>#DIV/0!</v>
      </c>
      <c r="AC216" s="11" t="e">
        <f t="shared" si="95"/>
        <v>#DIV/0!</v>
      </c>
      <c r="AD216" s="8" t="e">
        <f t="shared" si="96"/>
        <v>#DIV/0!</v>
      </c>
      <c r="AE216" s="11" t="e">
        <f t="shared" si="82"/>
        <v>#DIV/0!</v>
      </c>
      <c r="AF216" s="11" t="e">
        <f t="shared" si="83"/>
        <v>#DIV/0!</v>
      </c>
      <c r="AG216" s="12" t="str">
        <f>IF(ISERROR(SUMIF($G$1:$G216,"&gt;0")/-SUMIF($G$1:$G216,"&lt;0"))=FALSE,SUMIF($G$1:$G216,"&gt;0")/-SUMIF($G$1:$G216,"&lt;0"),"")</f>
        <v/>
      </c>
      <c r="AH216" s="12"/>
      <c r="AI216" s="21" t="str">
        <f t="shared" si="103"/>
        <v/>
      </c>
      <c r="AJ216" s="21" t="str">
        <f t="shared" si="104"/>
        <v/>
      </c>
      <c r="AK216" s="21" t="e">
        <f t="shared" si="105"/>
        <v>#DIV/0!</v>
      </c>
      <c r="AL216" s="6"/>
      <c r="AM216" s="6"/>
      <c r="AN216" s="6"/>
      <c r="AO216" s="6"/>
    </row>
    <row r="217" spans="1:41" ht="18.75" customHeight="1" thickBot="1">
      <c r="A217" t="str">
        <f t="shared" si="99"/>
        <v/>
      </c>
      <c r="B217" s="73"/>
      <c r="C217" s="73"/>
      <c r="D217" s="73"/>
      <c r="E217" s="73"/>
      <c r="F217" s="73"/>
      <c r="G217" s="73"/>
      <c r="H217" s="73"/>
      <c r="I217" s="74"/>
      <c r="J217" s="74"/>
      <c r="K217" s="73"/>
      <c r="L217" s="6" t="str">
        <f t="shared" si="84"/>
        <v>Saturday</v>
      </c>
      <c r="M217" s="6" t="str">
        <f t="shared" si="85"/>
        <v>Saturday</v>
      </c>
      <c r="N217" s="6">
        <f t="shared" si="86"/>
        <v>1900</v>
      </c>
      <c r="O217" s="6">
        <f t="shared" si="87"/>
        <v>1</v>
      </c>
      <c r="P217" s="6">
        <f t="shared" si="88"/>
        <v>0</v>
      </c>
      <c r="Q217" s="6">
        <f t="shared" si="89"/>
        <v>0</v>
      </c>
      <c r="R217" s="6">
        <f t="shared" si="90"/>
        <v>0</v>
      </c>
      <c r="S217" s="6" t="str">
        <f t="shared" si="91"/>
        <v>1900/1/0</v>
      </c>
      <c r="T217" s="7">
        <f t="shared" si="97"/>
        <v>0</v>
      </c>
      <c r="U217" s="8">
        <f t="shared" si="92"/>
        <v>10000</v>
      </c>
      <c r="V217" s="7">
        <f t="shared" si="100"/>
        <v>0</v>
      </c>
      <c r="W217" s="9">
        <f t="shared" si="93"/>
        <v>0</v>
      </c>
      <c r="X217" s="9" t="str">
        <f t="shared" si="98"/>
        <v/>
      </c>
      <c r="Y217" s="9" t="str">
        <f t="shared" si="101"/>
        <v/>
      </c>
      <c r="Z217" s="10" t="str">
        <f t="shared" si="102"/>
        <v/>
      </c>
      <c r="AA217" s="9">
        <f t="shared" si="94"/>
        <v>0</v>
      </c>
      <c r="AB217" s="11" t="e">
        <f>COUNTIF(H$2:H217,"&gt;0")/(COUNTIF(H$2:H217,"&lt;0")+COUNTIF(H$2:H217,"&gt;0"))</f>
        <v>#DIV/0!</v>
      </c>
      <c r="AC217" s="11" t="e">
        <f t="shared" si="95"/>
        <v>#DIV/0!</v>
      </c>
      <c r="AD217" s="8" t="e">
        <f t="shared" si="96"/>
        <v>#DIV/0!</v>
      </c>
      <c r="AE217" s="11" t="e">
        <f t="shared" si="82"/>
        <v>#DIV/0!</v>
      </c>
      <c r="AF217" s="11" t="e">
        <f t="shared" si="83"/>
        <v>#DIV/0!</v>
      </c>
      <c r="AG217" s="12" t="str">
        <f>IF(ISERROR(SUMIF($G$1:$G217,"&gt;0")/-SUMIF($G$1:$G217,"&lt;0"))=FALSE,SUMIF($G$1:$G217,"&gt;0")/-SUMIF($G$1:$G217,"&lt;0"),"")</f>
        <v/>
      </c>
      <c r="AH217" s="12"/>
      <c r="AI217" s="21" t="str">
        <f t="shared" si="103"/>
        <v/>
      </c>
      <c r="AJ217" s="21" t="str">
        <f t="shared" si="104"/>
        <v/>
      </c>
      <c r="AK217" s="21" t="e">
        <f t="shared" si="105"/>
        <v>#DIV/0!</v>
      </c>
      <c r="AL217" s="6"/>
      <c r="AM217" s="6"/>
      <c r="AN217" s="6"/>
      <c r="AO217" s="6"/>
    </row>
    <row r="218" spans="1:41" ht="18.75" customHeight="1" thickBot="1">
      <c r="A218" t="str">
        <f t="shared" si="99"/>
        <v/>
      </c>
      <c r="B218" s="73"/>
      <c r="C218" s="73"/>
      <c r="D218" s="73"/>
      <c r="E218" s="73"/>
      <c r="F218" s="73"/>
      <c r="G218" s="73"/>
      <c r="H218" s="73"/>
      <c r="I218" s="74"/>
      <c r="J218" s="74"/>
      <c r="K218" s="73"/>
      <c r="L218" s="6" t="str">
        <f t="shared" si="84"/>
        <v>Saturday</v>
      </c>
      <c r="M218" s="6" t="str">
        <f t="shared" si="85"/>
        <v>Saturday</v>
      </c>
      <c r="N218" s="6">
        <f t="shared" si="86"/>
        <v>1900</v>
      </c>
      <c r="O218" s="6">
        <f t="shared" si="87"/>
        <v>1</v>
      </c>
      <c r="P218" s="6">
        <f t="shared" si="88"/>
        <v>0</v>
      </c>
      <c r="Q218" s="6">
        <f t="shared" si="89"/>
        <v>0</v>
      </c>
      <c r="R218" s="6">
        <f t="shared" si="90"/>
        <v>0</v>
      </c>
      <c r="S218" s="6" t="str">
        <f t="shared" si="91"/>
        <v>1900/1/0</v>
      </c>
      <c r="T218" s="7">
        <f t="shared" si="97"/>
        <v>0</v>
      </c>
      <c r="U218" s="8">
        <f t="shared" si="92"/>
        <v>10000</v>
      </c>
      <c r="V218" s="7">
        <f t="shared" si="100"/>
        <v>0</v>
      </c>
      <c r="W218" s="9">
        <f t="shared" si="93"/>
        <v>0</v>
      </c>
      <c r="X218" s="9" t="str">
        <f t="shared" si="98"/>
        <v/>
      </c>
      <c r="Y218" s="9" t="str">
        <f t="shared" si="101"/>
        <v/>
      </c>
      <c r="Z218" s="10" t="str">
        <f t="shared" si="102"/>
        <v/>
      </c>
      <c r="AA218" s="9">
        <f t="shared" si="94"/>
        <v>0</v>
      </c>
      <c r="AB218" s="11" t="e">
        <f>COUNTIF(H$2:H218,"&gt;0")/(COUNTIF(H$2:H218,"&lt;0")+COUNTIF(H$2:H218,"&gt;0"))</f>
        <v>#DIV/0!</v>
      </c>
      <c r="AC218" s="11" t="e">
        <f t="shared" si="95"/>
        <v>#DIV/0!</v>
      </c>
      <c r="AD218" s="8" t="e">
        <f t="shared" si="96"/>
        <v>#DIV/0!</v>
      </c>
      <c r="AE218" s="11" t="e">
        <f t="shared" si="82"/>
        <v>#DIV/0!</v>
      </c>
      <c r="AF218" s="11" t="e">
        <f t="shared" si="83"/>
        <v>#DIV/0!</v>
      </c>
      <c r="AG218" s="12" t="str">
        <f>IF(ISERROR(SUMIF($G$1:$G218,"&gt;0")/-SUMIF($G$1:$G218,"&lt;0"))=FALSE,SUMIF($G$1:$G218,"&gt;0")/-SUMIF($G$1:$G218,"&lt;0"),"")</f>
        <v/>
      </c>
      <c r="AH218" s="12"/>
      <c r="AI218" s="21" t="str">
        <f t="shared" si="103"/>
        <v/>
      </c>
      <c r="AJ218" s="21" t="str">
        <f t="shared" si="104"/>
        <v/>
      </c>
      <c r="AK218" s="21" t="e">
        <f t="shared" si="105"/>
        <v>#DIV/0!</v>
      </c>
      <c r="AL218" s="6"/>
      <c r="AM218" s="6"/>
      <c r="AN218" s="6"/>
      <c r="AO218" s="6"/>
    </row>
    <row r="219" spans="1:41" ht="18.75" customHeight="1" thickBot="1">
      <c r="A219" t="str">
        <f t="shared" si="99"/>
        <v/>
      </c>
      <c r="B219" s="73"/>
      <c r="C219" s="73"/>
      <c r="D219" s="73"/>
      <c r="E219" s="73"/>
      <c r="F219" s="73"/>
      <c r="G219" s="73"/>
      <c r="H219" s="73"/>
      <c r="I219" s="74"/>
      <c r="J219" s="74"/>
      <c r="K219" s="73"/>
      <c r="L219" s="6" t="str">
        <f t="shared" si="84"/>
        <v>Saturday</v>
      </c>
      <c r="M219" s="6" t="str">
        <f t="shared" si="85"/>
        <v>Saturday</v>
      </c>
      <c r="N219" s="6">
        <f t="shared" si="86"/>
        <v>1900</v>
      </c>
      <c r="O219" s="6">
        <f t="shared" si="87"/>
        <v>1</v>
      </c>
      <c r="P219" s="6">
        <f t="shared" si="88"/>
        <v>0</v>
      </c>
      <c r="Q219" s="6">
        <f t="shared" si="89"/>
        <v>0</v>
      </c>
      <c r="R219" s="6">
        <f t="shared" si="90"/>
        <v>0</v>
      </c>
      <c r="S219" s="6" t="str">
        <f t="shared" si="91"/>
        <v>1900/1/0</v>
      </c>
      <c r="T219" s="7">
        <f t="shared" si="97"/>
        <v>0</v>
      </c>
      <c r="U219" s="8">
        <f t="shared" si="92"/>
        <v>10000</v>
      </c>
      <c r="V219" s="7">
        <f t="shared" si="100"/>
        <v>0</v>
      </c>
      <c r="W219" s="9">
        <f t="shared" si="93"/>
        <v>0</v>
      </c>
      <c r="X219" s="9" t="str">
        <f t="shared" si="98"/>
        <v/>
      </c>
      <c r="Y219" s="9" t="str">
        <f t="shared" si="101"/>
        <v/>
      </c>
      <c r="Z219" s="10" t="str">
        <f t="shared" si="102"/>
        <v/>
      </c>
      <c r="AA219" s="9">
        <f t="shared" si="94"/>
        <v>0</v>
      </c>
      <c r="AB219" s="11" t="e">
        <f>COUNTIF(H$2:H219,"&gt;0")/(COUNTIF(H$2:H219,"&lt;0")+COUNTIF(H$2:H219,"&gt;0"))</f>
        <v>#DIV/0!</v>
      </c>
      <c r="AC219" s="11" t="e">
        <f t="shared" si="95"/>
        <v>#DIV/0!</v>
      </c>
      <c r="AD219" s="8" t="e">
        <f t="shared" si="96"/>
        <v>#DIV/0!</v>
      </c>
      <c r="AE219" s="11" t="e">
        <f t="shared" si="82"/>
        <v>#DIV/0!</v>
      </c>
      <c r="AF219" s="11" t="e">
        <f t="shared" si="83"/>
        <v>#DIV/0!</v>
      </c>
      <c r="AG219" s="12" t="str">
        <f>IF(ISERROR(SUMIF($G$1:$G219,"&gt;0")/-SUMIF($G$1:$G219,"&lt;0"))=FALSE,SUMIF($G$1:$G219,"&gt;0")/-SUMIF($G$1:$G219,"&lt;0"),"")</f>
        <v/>
      </c>
      <c r="AH219" s="12"/>
      <c r="AI219" s="21" t="str">
        <f t="shared" si="103"/>
        <v/>
      </c>
      <c r="AJ219" s="21" t="str">
        <f t="shared" si="104"/>
        <v/>
      </c>
      <c r="AK219" s="21" t="e">
        <f t="shared" si="105"/>
        <v>#DIV/0!</v>
      </c>
      <c r="AL219" s="6"/>
      <c r="AM219" s="6"/>
      <c r="AN219" s="6"/>
      <c r="AO219" s="6"/>
    </row>
    <row r="220" spans="1:41" ht="18.75" customHeight="1" thickBot="1">
      <c r="A220" t="str">
        <f t="shared" si="99"/>
        <v/>
      </c>
      <c r="B220" s="73"/>
      <c r="C220" s="73"/>
      <c r="D220" s="73"/>
      <c r="E220" s="73"/>
      <c r="F220" s="73"/>
      <c r="G220" s="73"/>
      <c r="H220" s="73"/>
      <c r="I220" s="74"/>
      <c r="J220" s="74"/>
      <c r="K220" s="73"/>
      <c r="L220" s="6" t="str">
        <f t="shared" si="84"/>
        <v>Saturday</v>
      </c>
      <c r="M220" s="6" t="str">
        <f t="shared" si="85"/>
        <v>Saturday</v>
      </c>
      <c r="N220" s="6">
        <f t="shared" si="86"/>
        <v>1900</v>
      </c>
      <c r="O220" s="6">
        <f t="shared" si="87"/>
        <v>1</v>
      </c>
      <c r="P220" s="6">
        <f t="shared" si="88"/>
        <v>0</v>
      </c>
      <c r="Q220" s="6">
        <f t="shared" si="89"/>
        <v>0</v>
      </c>
      <c r="R220" s="6">
        <f t="shared" si="90"/>
        <v>0</v>
      </c>
      <c r="S220" s="6" t="str">
        <f t="shared" si="91"/>
        <v>1900/1/0</v>
      </c>
      <c r="T220" s="7">
        <f t="shared" si="97"/>
        <v>0</v>
      </c>
      <c r="U220" s="8">
        <f t="shared" si="92"/>
        <v>10000</v>
      </c>
      <c r="V220" s="7">
        <f t="shared" si="100"/>
        <v>0</v>
      </c>
      <c r="W220" s="9">
        <f t="shared" si="93"/>
        <v>0</v>
      </c>
      <c r="X220" s="9" t="str">
        <f t="shared" si="98"/>
        <v/>
      </c>
      <c r="Y220" s="9" t="str">
        <f t="shared" si="101"/>
        <v/>
      </c>
      <c r="Z220" s="10" t="str">
        <f t="shared" si="102"/>
        <v/>
      </c>
      <c r="AA220" s="9">
        <f t="shared" si="94"/>
        <v>0</v>
      </c>
      <c r="AB220" s="11" t="e">
        <f>COUNTIF(H$2:H220,"&gt;0")/(COUNTIF(H$2:H220,"&lt;0")+COUNTIF(H$2:H220,"&gt;0"))</f>
        <v>#DIV/0!</v>
      </c>
      <c r="AC220" s="11" t="e">
        <f t="shared" si="95"/>
        <v>#DIV/0!</v>
      </c>
      <c r="AD220" s="8" t="e">
        <f t="shared" si="96"/>
        <v>#DIV/0!</v>
      </c>
      <c r="AE220" s="11" t="e">
        <f t="shared" si="82"/>
        <v>#DIV/0!</v>
      </c>
      <c r="AF220" s="11" t="e">
        <f t="shared" si="83"/>
        <v>#DIV/0!</v>
      </c>
      <c r="AG220" s="12" t="str">
        <f>IF(ISERROR(SUMIF($G$1:$G220,"&gt;0")/-SUMIF($G$1:$G220,"&lt;0"))=FALSE,SUMIF($G$1:$G220,"&gt;0")/-SUMIF($G$1:$G220,"&lt;0"),"")</f>
        <v/>
      </c>
      <c r="AH220" s="12"/>
      <c r="AI220" s="21" t="str">
        <f t="shared" si="103"/>
        <v/>
      </c>
      <c r="AJ220" s="21" t="str">
        <f t="shared" si="104"/>
        <v/>
      </c>
      <c r="AK220" s="21" t="e">
        <f t="shared" si="105"/>
        <v>#DIV/0!</v>
      </c>
      <c r="AL220" s="6"/>
      <c r="AM220" s="6"/>
      <c r="AN220" s="6"/>
      <c r="AO220" s="6"/>
    </row>
    <row r="221" spans="1:41" ht="18.75" customHeight="1" thickBot="1">
      <c r="A221" t="str">
        <f t="shared" si="99"/>
        <v/>
      </c>
      <c r="B221" s="73"/>
      <c r="C221" s="73"/>
      <c r="D221" s="73"/>
      <c r="E221" s="73"/>
      <c r="F221" s="73"/>
      <c r="G221" s="73"/>
      <c r="H221" s="73"/>
      <c r="I221" s="74"/>
      <c r="J221" s="74"/>
      <c r="K221" s="73"/>
      <c r="L221" s="6" t="str">
        <f t="shared" si="84"/>
        <v>Saturday</v>
      </c>
      <c r="M221" s="6" t="str">
        <f t="shared" si="85"/>
        <v>Saturday</v>
      </c>
      <c r="N221" s="6">
        <f t="shared" si="86"/>
        <v>1900</v>
      </c>
      <c r="O221" s="6">
        <f t="shared" si="87"/>
        <v>1</v>
      </c>
      <c r="P221" s="6">
        <f t="shared" si="88"/>
        <v>0</v>
      </c>
      <c r="Q221" s="6">
        <f t="shared" si="89"/>
        <v>0</v>
      </c>
      <c r="R221" s="6">
        <f t="shared" si="90"/>
        <v>0</v>
      </c>
      <c r="S221" s="6" t="str">
        <f t="shared" si="91"/>
        <v>1900/1/0</v>
      </c>
      <c r="T221" s="7">
        <f t="shared" si="97"/>
        <v>0</v>
      </c>
      <c r="U221" s="8">
        <f t="shared" si="92"/>
        <v>10000</v>
      </c>
      <c r="V221" s="7">
        <f t="shared" si="100"/>
        <v>0</v>
      </c>
      <c r="W221" s="9">
        <f t="shared" si="93"/>
        <v>0</v>
      </c>
      <c r="X221" s="9" t="str">
        <f t="shared" si="98"/>
        <v/>
      </c>
      <c r="Y221" s="9" t="str">
        <f t="shared" si="101"/>
        <v/>
      </c>
      <c r="Z221" s="10" t="str">
        <f t="shared" si="102"/>
        <v/>
      </c>
      <c r="AA221" s="9">
        <f t="shared" si="94"/>
        <v>0</v>
      </c>
      <c r="AB221" s="11" t="e">
        <f>COUNTIF(H$2:H221,"&gt;0")/(COUNTIF(H$2:H221,"&lt;0")+COUNTIF(H$2:H221,"&gt;0"))</f>
        <v>#DIV/0!</v>
      </c>
      <c r="AC221" s="11" t="e">
        <f t="shared" si="95"/>
        <v>#DIV/0!</v>
      </c>
      <c r="AD221" s="8" t="e">
        <f t="shared" si="96"/>
        <v>#DIV/0!</v>
      </c>
      <c r="AE221" s="11" t="e">
        <f t="shared" si="82"/>
        <v>#DIV/0!</v>
      </c>
      <c r="AF221" s="11" t="e">
        <f t="shared" si="83"/>
        <v>#DIV/0!</v>
      </c>
      <c r="AG221" s="12" t="str">
        <f>IF(ISERROR(SUMIF($G$1:$G221,"&gt;0")/-SUMIF($G$1:$G221,"&lt;0"))=FALSE,SUMIF($G$1:$G221,"&gt;0")/-SUMIF($G$1:$G221,"&lt;0"),"")</f>
        <v/>
      </c>
      <c r="AH221" s="12"/>
      <c r="AI221" s="21" t="str">
        <f t="shared" si="103"/>
        <v/>
      </c>
      <c r="AJ221" s="21" t="str">
        <f t="shared" si="104"/>
        <v/>
      </c>
      <c r="AK221" s="21" t="e">
        <f t="shared" si="105"/>
        <v>#DIV/0!</v>
      </c>
      <c r="AL221" s="6"/>
      <c r="AM221" s="6"/>
      <c r="AN221" s="6"/>
      <c r="AO221" s="6"/>
    </row>
    <row r="222" spans="1:41" ht="18.75" customHeight="1" thickBot="1">
      <c r="A222" t="str">
        <f t="shared" si="99"/>
        <v/>
      </c>
      <c r="B222" s="73"/>
      <c r="C222" s="73"/>
      <c r="D222" s="73"/>
      <c r="E222" s="73"/>
      <c r="F222" s="73"/>
      <c r="G222" s="73"/>
      <c r="H222" s="73"/>
      <c r="I222" s="74"/>
      <c r="J222" s="74"/>
      <c r="K222" s="73"/>
      <c r="L222" s="6" t="str">
        <f t="shared" si="84"/>
        <v>Saturday</v>
      </c>
      <c r="M222" s="6" t="str">
        <f t="shared" si="85"/>
        <v>Saturday</v>
      </c>
      <c r="N222" s="6">
        <f t="shared" si="86"/>
        <v>1900</v>
      </c>
      <c r="O222" s="6">
        <f t="shared" si="87"/>
        <v>1</v>
      </c>
      <c r="P222" s="6">
        <f t="shared" si="88"/>
        <v>0</v>
      </c>
      <c r="Q222" s="6">
        <f t="shared" si="89"/>
        <v>0</v>
      </c>
      <c r="R222" s="6">
        <f t="shared" si="90"/>
        <v>0</v>
      </c>
      <c r="S222" s="6" t="str">
        <f t="shared" si="91"/>
        <v>1900/1/0</v>
      </c>
      <c r="T222" s="7">
        <f t="shared" si="97"/>
        <v>0</v>
      </c>
      <c r="U222" s="8">
        <f t="shared" si="92"/>
        <v>10000</v>
      </c>
      <c r="V222" s="7">
        <f t="shared" si="100"/>
        <v>0</v>
      </c>
      <c r="W222" s="9">
        <f t="shared" si="93"/>
        <v>0</v>
      </c>
      <c r="X222" s="9" t="str">
        <f t="shared" si="98"/>
        <v/>
      </c>
      <c r="Y222" s="9" t="str">
        <f t="shared" si="101"/>
        <v/>
      </c>
      <c r="Z222" s="10" t="str">
        <f t="shared" si="102"/>
        <v/>
      </c>
      <c r="AA222" s="9">
        <f t="shared" si="94"/>
        <v>0</v>
      </c>
      <c r="AB222" s="11" t="e">
        <f>COUNTIF(H$2:H222,"&gt;0")/(COUNTIF(H$2:H222,"&lt;0")+COUNTIF(H$2:H222,"&gt;0"))</f>
        <v>#DIV/0!</v>
      </c>
      <c r="AC222" s="11" t="e">
        <f t="shared" si="95"/>
        <v>#DIV/0!</v>
      </c>
      <c r="AD222" s="8" t="e">
        <f t="shared" si="96"/>
        <v>#DIV/0!</v>
      </c>
      <c r="AE222" s="11" t="e">
        <f t="shared" si="82"/>
        <v>#DIV/0!</v>
      </c>
      <c r="AF222" s="11" t="e">
        <f t="shared" si="83"/>
        <v>#DIV/0!</v>
      </c>
      <c r="AG222" s="12" t="str">
        <f>IF(ISERROR(SUMIF($G$1:$G222,"&gt;0")/-SUMIF($G$1:$G222,"&lt;0"))=FALSE,SUMIF($G$1:$G222,"&gt;0")/-SUMIF($G$1:$G222,"&lt;0"),"")</f>
        <v/>
      </c>
      <c r="AH222" s="12"/>
      <c r="AI222" s="21" t="str">
        <f t="shared" si="103"/>
        <v/>
      </c>
      <c r="AJ222" s="21" t="str">
        <f t="shared" si="104"/>
        <v/>
      </c>
      <c r="AK222" s="21" t="e">
        <f t="shared" si="105"/>
        <v>#DIV/0!</v>
      </c>
      <c r="AL222" s="6"/>
      <c r="AM222" s="6"/>
      <c r="AN222" s="6"/>
      <c r="AO222" s="6"/>
    </row>
    <row r="223" spans="1:41" ht="18.75" customHeight="1" thickBot="1">
      <c r="A223" t="str">
        <f t="shared" si="99"/>
        <v/>
      </c>
      <c r="B223" s="73"/>
      <c r="C223" s="73"/>
      <c r="D223" s="73"/>
      <c r="E223" s="73"/>
      <c r="F223" s="73"/>
      <c r="G223" s="73"/>
      <c r="H223" s="73"/>
      <c r="I223" s="74"/>
      <c r="J223" s="74"/>
      <c r="K223" s="73"/>
      <c r="L223" s="6" t="str">
        <f t="shared" si="84"/>
        <v>Saturday</v>
      </c>
      <c r="M223" s="6" t="str">
        <f t="shared" si="85"/>
        <v>Saturday</v>
      </c>
      <c r="N223" s="6">
        <f t="shared" si="86"/>
        <v>1900</v>
      </c>
      <c r="O223" s="6">
        <f t="shared" si="87"/>
        <v>1</v>
      </c>
      <c r="P223" s="6">
        <f t="shared" si="88"/>
        <v>0</v>
      </c>
      <c r="Q223" s="6">
        <f t="shared" si="89"/>
        <v>0</v>
      </c>
      <c r="R223" s="6">
        <f t="shared" si="90"/>
        <v>0</v>
      </c>
      <c r="S223" s="6" t="str">
        <f t="shared" si="91"/>
        <v>1900/1/0</v>
      </c>
      <c r="T223" s="7">
        <f t="shared" si="97"/>
        <v>0</v>
      </c>
      <c r="U223" s="8">
        <f t="shared" si="92"/>
        <v>10000</v>
      </c>
      <c r="V223" s="7">
        <f t="shared" si="100"/>
        <v>0</v>
      </c>
      <c r="W223" s="9">
        <f t="shared" si="93"/>
        <v>0</v>
      </c>
      <c r="X223" s="9" t="str">
        <f t="shared" si="98"/>
        <v/>
      </c>
      <c r="Y223" s="9" t="str">
        <f t="shared" si="101"/>
        <v/>
      </c>
      <c r="Z223" s="10" t="str">
        <f t="shared" si="102"/>
        <v/>
      </c>
      <c r="AA223" s="9">
        <f t="shared" si="94"/>
        <v>0</v>
      </c>
      <c r="AB223" s="11" t="e">
        <f>COUNTIF(H$2:H223,"&gt;0")/(COUNTIF(H$2:H223,"&lt;0")+COUNTIF(H$2:H223,"&gt;0"))</f>
        <v>#DIV/0!</v>
      </c>
      <c r="AC223" s="11" t="e">
        <f t="shared" si="95"/>
        <v>#DIV/0!</v>
      </c>
      <c r="AD223" s="8" t="e">
        <f t="shared" si="96"/>
        <v>#DIV/0!</v>
      </c>
      <c r="AE223" s="11" t="e">
        <f t="shared" si="82"/>
        <v>#DIV/0!</v>
      </c>
      <c r="AF223" s="11" t="e">
        <f t="shared" si="83"/>
        <v>#DIV/0!</v>
      </c>
      <c r="AG223" s="12" t="str">
        <f>IF(ISERROR(SUMIF($G$1:$G223,"&gt;0")/-SUMIF($G$1:$G223,"&lt;0"))=FALSE,SUMIF($G$1:$G223,"&gt;0")/-SUMIF($G$1:$G223,"&lt;0"),"")</f>
        <v/>
      </c>
      <c r="AH223" s="12"/>
      <c r="AI223" s="21" t="str">
        <f t="shared" si="103"/>
        <v/>
      </c>
      <c r="AJ223" s="21" t="str">
        <f t="shared" si="104"/>
        <v/>
      </c>
      <c r="AK223" s="21" t="e">
        <f t="shared" si="105"/>
        <v>#DIV/0!</v>
      </c>
      <c r="AL223" s="6"/>
      <c r="AM223" s="6"/>
      <c r="AN223" s="6"/>
      <c r="AO223" s="6"/>
    </row>
    <row r="224" spans="1:41" ht="18.75" customHeight="1" thickBot="1">
      <c r="A224" t="str">
        <f t="shared" si="99"/>
        <v/>
      </c>
      <c r="B224" s="73"/>
      <c r="C224" s="73"/>
      <c r="D224" s="73"/>
      <c r="E224" s="73"/>
      <c r="F224" s="73"/>
      <c r="G224" s="73"/>
      <c r="H224" s="73"/>
      <c r="I224" s="74"/>
      <c r="J224" s="74"/>
      <c r="K224" s="73"/>
      <c r="L224" s="6" t="str">
        <f t="shared" si="84"/>
        <v>Saturday</v>
      </c>
      <c r="M224" s="6" t="str">
        <f t="shared" si="85"/>
        <v>Saturday</v>
      </c>
      <c r="N224" s="6">
        <f t="shared" si="86"/>
        <v>1900</v>
      </c>
      <c r="O224" s="6">
        <f t="shared" si="87"/>
        <v>1</v>
      </c>
      <c r="P224" s="6">
        <f t="shared" si="88"/>
        <v>0</v>
      </c>
      <c r="Q224" s="6">
        <f t="shared" si="89"/>
        <v>0</v>
      </c>
      <c r="R224" s="6">
        <f t="shared" si="90"/>
        <v>0</v>
      </c>
      <c r="S224" s="6" t="str">
        <f t="shared" si="91"/>
        <v>1900/1/0</v>
      </c>
      <c r="T224" s="7">
        <f t="shared" si="97"/>
        <v>0</v>
      </c>
      <c r="U224" s="8">
        <f t="shared" si="92"/>
        <v>10000</v>
      </c>
      <c r="V224" s="7">
        <f t="shared" si="100"/>
        <v>0</v>
      </c>
      <c r="W224" s="9">
        <f t="shared" si="93"/>
        <v>0</v>
      </c>
      <c r="X224" s="9" t="str">
        <f t="shared" si="98"/>
        <v/>
      </c>
      <c r="Y224" s="9" t="str">
        <f t="shared" si="101"/>
        <v/>
      </c>
      <c r="Z224" s="10" t="str">
        <f t="shared" si="102"/>
        <v/>
      </c>
      <c r="AA224" s="9">
        <f t="shared" si="94"/>
        <v>0</v>
      </c>
      <c r="AB224" s="11" t="e">
        <f>COUNTIF(H$2:H224,"&gt;0")/(COUNTIF(H$2:H224,"&lt;0")+COUNTIF(H$2:H224,"&gt;0"))</f>
        <v>#DIV/0!</v>
      </c>
      <c r="AC224" s="11" t="e">
        <f t="shared" si="95"/>
        <v>#DIV/0!</v>
      </c>
      <c r="AD224" s="8" t="e">
        <f t="shared" si="96"/>
        <v>#DIV/0!</v>
      </c>
      <c r="AE224" s="11" t="e">
        <f t="shared" ref="AE224:AE287" si="106">COUNTIF($H194:$H224,"&gt;0")/(COUNTIF($H194:$H224,"&lt;0")+COUNTIF($H194:$H224,"&gt;0"))</f>
        <v>#DIV/0!</v>
      </c>
      <c r="AF224" s="11" t="e">
        <f t="shared" ref="AF224:AF287" si="107">SUM($H194:$H224)/COUNT($H194:$H224)</f>
        <v>#DIV/0!</v>
      </c>
      <c r="AG224" s="12" t="str">
        <f>IF(ISERROR(SUMIF($G$1:$G224,"&gt;0")/-SUMIF($G$1:$G224,"&lt;0"))=FALSE,SUMIF($G$1:$G224,"&gt;0")/-SUMIF($G$1:$G224,"&lt;0"),"")</f>
        <v/>
      </c>
      <c r="AH224" s="12"/>
      <c r="AI224" s="21" t="str">
        <f t="shared" si="103"/>
        <v/>
      </c>
      <c r="AJ224" s="21" t="str">
        <f t="shared" si="104"/>
        <v/>
      </c>
      <c r="AK224" s="21" t="e">
        <f t="shared" si="105"/>
        <v>#DIV/0!</v>
      </c>
      <c r="AL224" s="6"/>
      <c r="AM224" s="6"/>
      <c r="AN224" s="6"/>
      <c r="AO224" s="6"/>
    </row>
    <row r="225" spans="1:41" ht="18.75" customHeight="1" thickBot="1">
      <c r="A225" t="str">
        <f t="shared" si="99"/>
        <v/>
      </c>
      <c r="B225" s="73"/>
      <c r="C225" s="73"/>
      <c r="D225" s="73"/>
      <c r="E225" s="73"/>
      <c r="F225" s="73"/>
      <c r="G225" s="73"/>
      <c r="H225" s="73"/>
      <c r="I225" s="74"/>
      <c r="J225" s="74"/>
      <c r="K225" s="73"/>
      <c r="L225" s="6" t="str">
        <f t="shared" si="84"/>
        <v>Saturday</v>
      </c>
      <c r="M225" s="6" t="str">
        <f t="shared" si="85"/>
        <v>Saturday</v>
      </c>
      <c r="N225" s="6">
        <f t="shared" si="86"/>
        <v>1900</v>
      </c>
      <c r="O225" s="6">
        <f t="shared" si="87"/>
        <v>1</v>
      </c>
      <c r="P225" s="6">
        <f t="shared" si="88"/>
        <v>0</v>
      </c>
      <c r="Q225" s="6">
        <f t="shared" si="89"/>
        <v>0</v>
      </c>
      <c r="R225" s="6">
        <f t="shared" si="90"/>
        <v>0</v>
      </c>
      <c r="S225" s="6" t="str">
        <f t="shared" si="91"/>
        <v>1900/1/0</v>
      </c>
      <c r="T225" s="7">
        <f t="shared" si="97"/>
        <v>0</v>
      </c>
      <c r="U225" s="8">
        <f t="shared" si="92"/>
        <v>10000</v>
      </c>
      <c r="V225" s="7">
        <f t="shared" si="100"/>
        <v>0</v>
      </c>
      <c r="W225" s="9">
        <f t="shared" si="93"/>
        <v>0</v>
      </c>
      <c r="X225" s="9" t="str">
        <f t="shared" si="98"/>
        <v/>
      </c>
      <c r="Y225" s="9" t="str">
        <f t="shared" si="101"/>
        <v/>
      </c>
      <c r="Z225" s="10" t="str">
        <f t="shared" si="102"/>
        <v/>
      </c>
      <c r="AA225" s="9">
        <f t="shared" si="94"/>
        <v>0</v>
      </c>
      <c r="AB225" s="11" t="e">
        <f>COUNTIF(H$2:H225,"&gt;0")/(COUNTIF(H$2:H225,"&lt;0")+COUNTIF(H$2:H225,"&gt;0"))</f>
        <v>#DIV/0!</v>
      </c>
      <c r="AC225" s="11" t="e">
        <f t="shared" si="95"/>
        <v>#DIV/0!</v>
      </c>
      <c r="AD225" s="8" t="e">
        <f t="shared" si="96"/>
        <v>#DIV/0!</v>
      </c>
      <c r="AE225" s="11" t="e">
        <f t="shared" si="106"/>
        <v>#DIV/0!</v>
      </c>
      <c r="AF225" s="11" t="e">
        <f t="shared" si="107"/>
        <v>#DIV/0!</v>
      </c>
      <c r="AG225" s="12" t="str">
        <f>IF(ISERROR(SUMIF($G$1:$G225,"&gt;0")/-SUMIF($G$1:$G225,"&lt;0"))=FALSE,SUMIF($G$1:$G225,"&gt;0")/-SUMIF($G$1:$G225,"&lt;0"),"")</f>
        <v/>
      </c>
      <c r="AH225" s="12"/>
      <c r="AI225" s="21" t="str">
        <f t="shared" si="103"/>
        <v/>
      </c>
      <c r="AJ225" s="21" t="str">
        <f t="shared" si="104"/>
        <v/>
      </c>
      <c r="AK225" s="21" t="e">
        <f t="shared" si="105"/>
        <v>#DIV/0!</v>
      </c>
      <c r="AL225" s="6"/>
      <c r="AM225" s="6"/>
      <c r="AN225" s="6"/>
      <c r="AO225" s="6"/>
    </row>
    <row r="226" spans="1:41" ht="18.75" customHeight="1" thickBot="1">
      <c r="A226" t="str">
        <f t="shared" si="99"/>
        <v/>
      </c>
      <c r="B226" s="73"/>
      <c r="C226" s="73"/>
      <c r="D226" s="73"/>
      <c r="E226" s="73"/>
      <c r="F226" s="73"/>
      <c r="G226" s="73"/>
      <c r="H226" s="73"/>
      <c r="I226" s="74"/>
      <c r="J226" s="74"/>
      <c r="K226" s="73"/>
      <c r="L226" s="6" t="str">
        <f t="shared" si="84"/>
        <v>Saturday</v>
      </c>
      <c r="M226" s="6" t="str">
        <f t="shared" si="85"/>
        <v>Saturday</v>
      </c>
      <c r="N226" s="6">
        <f t="shared" si="86"/>
        <v>1900</v>
      </c>
      <c r="O226" s="6">
        <f t="shared" si="87"/>
        <v>1</v>
      </c>
      <c r="P226" s="6">
        <f t="shared" si="88"/>
        <v>0</v>
      </c>
      <c r="Q226" s="6">
        <f t="shared" si="89"/>
        <v>0</v>
      </c>
      <c r="R226" s="6">
        <f t="shared" si="90"/>
        <v>0</v>
      </c>
      <c r="S226" s="6" t="str">
        <f t="shared" si="91"/>
        <v>1900/1/0</v>
      </c>
      <c r="T226" s="7">
        <f t="shared" si="97"/>
        <v>0</v>
      </c>
      <c r="U226" s="8">
        <f t="shared" si="92"/>
        <v>10000</v>
      </c>
      <c r="V226" s="7">
        <f t="shared" si="100"/>
        <v>0</v>
      </c>
      <c r="W226" s="9">
        <f t="shared" si="93"/>
        <v>0</v>
      </c>
      <c r="X226" s="9" t="str">
        <f t="shared" si="98"/>
        <v/>
      </c>
      <c r="Y226" s="9" t="str">
        <f t="shared" si="101"/>
        <v/>
      </c>
      <c r="Z226" s="10" t="str">
        <f t="shared" si="102"/>
        <v/>
      </c>
      <c r="AA226" s="9">
        <f t="shared" si="94"/>
        <v>0</v>
      </c>
      <c r="AB226" s="11" t="e">
        <f>COUNTIF(H$2:H226,"&gt;0")/(COUNTIF(H$2:H226,"&lt;0")+COUNTIF(H$2:H226,"&gt;0"))</f>
        <v>#DIV/0!</v>
      </c>
      <c r="AC226" s="11" t="e">
        <f t="shared" si="95"/>
        <v>#DIV/0!</v>
      </c>
      <c r="AD226" s="8" t="e">
        <f t="shared" si="96"/>
        <v>#DIV/0!</v>
      </c>
      <c r="AE226" s="11" t="e">
        <f t="shared" si="106"/>
        <v>#DIV/0!</v>
      </c>
      <c r="AF226" s="11" t="e">
        <f t="shared" si="107"/>
        <v>#DIV/0!</v>
      </c>
      <c r="AG226" s="12" t="str">
        <f>IF(ISERROR(SUMIF($G$1:$G226,"&gt;0")/-SUMIF($G$1:$G226,"&lt;0"))=FALSE,SUMIF($G$1:$G226,"&gt;0")/-SUMIF($G$1:$G226,"&lt;0"),"")</f>
        <v/>
      </c>
      <c r="AH226" s="12"/>
      <c r="AI226" s="21" t="str">
        <f t="shared" si="103"/>
        <v/>
      </c>
      <c r="AJ226" s="21" t="str">
        <f t="shared" si="104"/>
        <v/>
      </c>
      <c r="AK226" s="21" t="e">
        <f t="shared" si="105"/>
        <v>#DIV/0!</v>
      </c>
      <c r="AL226" s="6"/>
      <c r="AM226" s="6"/>
      <c r="AN226" s="6"/>
      <c r="AO226" s="6"/>
    </row>
    <row r="227" spans="1:41" ht="18.75" customHeight="1" thickBot="1">
      <c r="A227" t="str">
        <f t="shared" si="99"/>
        <v/>
      </c>
      <c r="B227" s="73"/>
      <c r="C227" s="73"/>
      <c r="D227" s="73"/>
      <c r="E227" s="73"/>
      <c r="F227" s="73"/>
      <c r="G227" s="73"/>
      <c r="H227" s="73"/>
      <c r="I227" s="74"/>
      <c r="J227" s="74"/>
      <c r="K227" s="73"/>
      <c r="L227" s="6" t="str">
        <f t="shared" si="84"/>
        <v>Saturday</v>
      </c>
      <c r="M227" s="6" t="str">
        <f t="shared" si="85"/>
        <v>Saturday</v>
      </c>
      <c r="N227" s="6">
        <f t="shared" si="86"/>
        <v>1900</v>
      </c>
      <c r="O227" s="6">
        <f t="shared" si="87"/>
        <v>1</v>
      </c>
      <c r="P227" s="6">
        <f t="shared" si="88"/>
        <v>0</v>
      </c>
      <c r="Q227" s="6">
        <f t="shared" si="89"/>
        <v>0</v>
      </c>
      <c r="R227" s="6">
        <f t="shared" si="90"/>
        <v>0</v>
      </c>
      <c r="S227" s="6" t="str">
        <f t="shared" si="91"/>
        <v>1900/1/0</v>
      </c>
      <c r="T227" s="7">
        <f t="shared" si="97"/>
        <v>0</v>
      </c>
      <c r="U227" s="8">
        <f t="shared" si="92"/>
        <v>10000</v>
      </c>
      <c r="V227" s="7">
        <f t="shared" si="100"/>
        <v>0</v>
      </c>
      <c r="W227" s="9">
        <f t="shared" si="93"/>
        <v>0</v>
      </c>
      <c r="X227" s="9" t="str">
        <f t="shared" si="98"/>
        <v/>
      </c>
      <c r="Y227" s="9" t="str">
        <f t="shared" si="101"/>
        <v/>
      </c>
      <c r="Z227" s="10" t="str">
        <f t="shared" si="102"/>
        <v/>
      </c>
      <c r="AA227" s="9">
        <f t="shared" si="94"/>
        <v>0</v>
      </c>
      <c r="AB227" s="11" t="e">
        <f>COUNTIF(H$2:H227,"&gt;0")/(COUNTIF(H$2:H227,"&lt;0")+COUNTIF(H$2:H227,"&gt;0"))</f>
        <v>#DIV/0!</v>
      </c>
      <c r="AC227" s="11" t="e">
        <f t="shared" si="95"/>
        <v>#DIV/0!</v>
      </c>
      <c r="AD227" s="8" t="e">
        <f t="shared" si="96"/>
        <v>#DIV/0!</v>
      </c>
      <c r="AE227" s="11" t="e">
        <f t="shared" si="106"/>
        <v>#DIV/0!</v>
      </c>
      <c r="AF227" s="11" t="e">
        <f t="shared" si="107"/>
        <v>#DIV/0!</v>
      </c>
      <c r="AG227" s="12" t="str">
        <f>IF(ISERROR(SUMIF($G$1:$G227,"&gt;0")/-SUMIF($G$1:$G227,"&lt;0"))=FALSE,SUMIF($G$1:$G227,"&gt;0")/-SUMIF($G$1:$G227,"&lt;0"),"")</f>
        <v/>
      </c>
      <c r="AH227" s="12"/>
      <c r="AI227" s="21" t="str">
        <f t="shared" si="103"/>
        <v/>
      </c>
      <c r="AJ227" s="21" t="str">
        <f t="shared" si="104"/>
        <v/>
      </c>
      <c r="AK227" s="21" t="e">
        <f t="shared" si="105"/>
        <v>#DIV/0!</v>
      </c>
      <c r="AL227" s="6"/>
      <c r="AM227" s="6"/>
      <c r="AN227" s="6"/>
      <c r="AO227" s="6"/>
    </row>
    <row r="228" spans="1:41" ht="18.75" customHeight="1" thickBot="1">
      <c r="A228" t="str">
        <f t="shared" si="99"/>
        <v/>
      </c>
      <c r="B228" s="73"/>
      <c r="C228" s="73"/>
      <c r="D228" s="73"/>
      <c r="E228" s="73"/>
      <c r="F228" s="73"/>
      <c r="G228" s="73"/>
      <c r="H228" s="73"/>
      <c r="I228" s="74"/>
      <c r="J228" s="74"/>
      <c r="K228" s="73"/>
      <c r="L228" s="6" t="str">
        <f t="shared" si="84"/>
        <v>Saturday</v>
      </c>
      <c r="M228" s="6" t="str">
        <f t="shared" si="85"/>
        <v>Saturday</v>
      </c>
      <c r="N228" s="6">
        <f t="shared" si="86"/>
        <v>1900</v>
      </c>
      <c r="O228" s="6">
        <f t="shared" si="87"/>
        <v>1</v>
      </c>
      <c r="P228" s="6">
        <f t="shared" si="88"/>
        <v>0</v>
      </c>
      <c r="Q228" s="6">
        <f t="shared" si="89"/>
        <v>0</v>
      </c>
      <c r="R228" s="6">
        <f t="shared" si="90"/>
        <v>0</v>
      </c>
      <c r="S228" s="6" t="str">
        <f t="shared" si="91"/>
        <v>1900/1/0</v>
      </c>
      <c r="T228" s="7">
        <f t="shared" si="97"/>
        <v>0</v>
      </c>
      <c r="U228" s="8">
        <f t="shared" si="92"/>
        <v>10000</v>
      </c>
      <c r="V228" s="7">
        <f t="shared" si="100"/>
        <v>0</v>
      </c>
      <c r="W228" s="9">
        <f t="shared" si="93"/>
        <v>0</v>
      </c>
      <c r="X228" s="9" t="str">
        <f t="shared" si="98"/>
        <v/>
      </c>
      <c r="Y228" s="9" t="str">
        <f t="shared" si="101"/>
        <v/>
      </c>
      <c r="Z228" s="10" t="str">
        <f t="shared" si="102"/>
        <v/>
      </c>
      <c r="AA228" s="9">
        <f t="shared" si="94"/>
        <v>0</v>
      </c>
      <c r="AB228" s="11" t="e">
        <f>COUNTIF(H$2:H228,"&gt;0")/(COUNTIF(H$2:H228,"&lt;0")+COUNTIF(H$2:H228,"&gt;0"))</f>
        <v>#DIV/0!</v>
      </c>
      <c r="AC228" s="11" t="e">
        <f t="shared" si="95"/>
        <v>#DIV/0!</v>
      </c>
      <c r="AD228" s="8" t="e">
        <f t="shared" si="96"/>
        <v>#DIV/0!</v>
      </c>
      <c r="AE228" s="11" t="e">
        <f t="shared" si="106"/>
        <v>#DIV/0!</v>
      </c>
      <c r="AF228" s="11" t="e">
        <f t="shared" si="107"/>
        <v>#DIV/0!</v>
      </c>
      <c r="AG228" s="12" t="str">
        <f>IF(ISERROR(SUMIF($G$1:$G228,"&gt;0")/-SUMIF($G$1:$G228,"&lt;0"))=FALSE,SUMIF($G$1:$G228,"&gt;0")/-SUMIF($G$1:$G228,"&lt;0"),"")</f>
        <v/>
      </c>
      <c r="AH228" s="12"/>
      <c r="AI228" s="21" t="str">
        <f t="shared" si="103"/>
        <v/>
      </c>
      <c r="AJ228" s="21" t="str">
        <f t="shared" si="104"/>
        <v/>
      </c>
      <c r="AK228" s="21" t="e">
        <f t="shared" si="105"/>
        <v>#DIV/0!</v>
      </c>
      <c r="AL228" s="6"/>
      <c r="AM228" s="6"/>
      <c r="AN228" s="6"/>
      <c r="AO228" s="6"/>
    </row>
    <row r="229" spans="1:41" ht="18.75" customHeight="1" thickBot="1">
      <c r="A229" t="str">
        <f t="shared" si="99"/>
        <v/>
      </c>
      <c r="B229" s="73"/>
      <c r="C229" s="73"/>
      <c r="D229" s="73"/>
      <c r="E229" s="73"/>
      <c r="F229" s="73"/>
      <c r="G229" s="73"/>
      <c r="H229" s="73"/>
      <c r="I229" s="74"/>
      <c r="J229" s="74"/>
      <c r="K229" s="73"/>
      <c r="L229" s="6" t="str">
        <f t="shared" si="84"/>
        <v>Saturday</v>
      </c>
      <c r="M229" s="6" t="str">
        <f t="shared" si="85"/>
        <v>Saturday</v>
      </c>
      <c r="N229" s="6">
        <f t="shared" si="86"/>
        <v>1900</v>
      </c>
      <c r="O229" s="6">
        <f t="shared" si="87"/>
        <v>1</v>
      </c>
      <c r="P229" s="6">
        <f t="shared" si="88"/>
        <v>0</v>
      </c>
      <c r="Q229" s="6">
        <f t="shared" si="89"/>
        <v>0</v>
      </c>
      <c r="R229" s="6">
        <f t="shared" si="90"/>
        <v>0</v>
      </c>
      <c r="S229" s="6" t="str">
        <f t="shared" si="91"/>
        <v>1900/1/0</v>
      </c>
      <c r="T229" s="7">
        <f t="shared" si="97"/>
        <v>0</v>
      </c>
      <c r="U229" s="8">
        <f t="shared" si="92"/>
        <v>10000</v>
      </c>
      <c r="V229" s="7">
        <f t="shared" si="100"/>
        <v>0</v>
      </c>
      <c r="W229" s="9">
        <f t="shared" si="93"/>
        <v>0</v>
      </c>
      <c r="X229" s="9" t="str">
        <f t="shared" si="98"/>
        <v/>
      </c>
      <c r="Y229" s="9" t="str">
        <f t="shared" si="101"/>
        <v/>
      </c>
      <c r="Z229" s="10" t="str">
        <f t="shared" si="102"/>
        <v/>
      </c>
      <c r="AA229" s="9">
        <f t="shared" si="94"/>
        <v>0</v>
      </c>
      <c r="AB229" s="11" t="e">
        <f>COUNTIF(H$2:H229,"&gt;0")/(COUNTIF(H$2:H229,"&lt;0")+COUNTIF(H$2:H229,"&gt;0"))</f>
        <v>#DIV/0!</v>
      </c>
      <c r="AC229" s="11" t="e">
        <f t="shared" si="95"/>
        <v>#DIV/0!</v>
      </c>
      <c r="AD229" s="8" t="e">
        <f t="shared" si="96"/>
        <v>#DIV/0!</v>
      </c>
      <c r="AE229" s="11" t="e">
        <f t="shared" si="106"/>
        <v>#DIV/0!</v>
      </c>
      <c r="AF229" s="11" t="e">
        <f t="shared" si="107"/>
        <v>#DIV/0!</v>
      </c>
      <c r="AG229" s="12" t="str">
        <f>IF(ISERROR(SUMIF($G$1:$G229,"&gt;0")/-SUMIF($G$1:$G229,"&lt;0"))=FALSE,SUMIF($G$1:$G229,"&gt;0")/-SUMIF($G$1:$G229,"&lt;0"),"")</f>
        <v/>
      </c>
      <c r="AH229" s="12"/>
      <c r="AI229" s="21" t="str">
        <f t="shared" si="103"/>
        <v/>
      </c>
      <c r="AJ229" s="21" t="str">
        <f t="shared" si="104"/>
        <v/>
      </c>
      <c r="AK229" s="21" t="e">
        <f t="shared" si="105"/>
        <v>#DIV/0!</v>
      </c>
      <c r="AL229" s="6"/>
      <c r="AM229" s="6"/>
      <c r="AN229" s="6"/>
      <c r="AO229" s="6"/>
    </row>
    <row r="230" spans="1:41" ht="18.75" customHeight="1" thickBot="1">
      <c r="A230" t="str">
        <f t="shared" si="99"/>
        <v/>
      </c>
      <c r="B230" s="73"/>
      <c r="C230" s="73"/>
      <c r="D230" s="73"/>
      <c r="E230" s="73"/>
      <c r="F230" s="73"/>
      <c r="G230" s="73"/>
      <c r="H230" s="73"/>
      <c r="I230" s="74"/>
      <c r="J230" s="74"/>
      <c r="K230" s="73"/>
      <c r="L230" s="6" t="str">
        <f t="shared" si="84"/>
        <v>Saturday</v>
      </c>
      <c r="M230" s="6" t="str">
        <f t="shared" si="85"/>
        <v>Saturday</v>
      </c>
      <c r="N230" s="6">
        <f t="shared" si="86"/>
        <v>1900</v>
      </c>
      <c r="O230" s="6">
        <f t="shared" si="87"/>
        <v>1</v>
      </c>
      <c r="P230" s="6">
        <f t="shared" si="88"/>
        <v>0</v>
      </c>
      <c r="Q230" s="6">
        <f t="shared" si="89"/>
        <v>0</v>
      </c>
      <c r="R230" s="6">
        <f t="shared" si="90"/>
        <v>0</v>
      </c>
      <c r="S230" s="6" t="str">
        <f t="shared" si="91"/>
        <v>1900/1/0</v>
      </c>
      <c r="T230" s="7">
        <f t="shared" si="97"/>
        <v>0</v>
      </c>
      <c r="U230" s="8">
        <f t="shared" si="92"/>
        <v>10000</v>
      </c>
      <c r="V230" s="7">
        <f t="shared" si="100"/>
        <v>0</v>
      </c>
      <c r="W230" s="9">
        <f t="shared" si="93"/>
        <v>0</v>
      </c>
      <c r="X230" s="9" t="str">
        <f t="shared" si="98"/>
        <v/>
      </c>
      <c r="Y230" s="9" t="str">
        <f t="shared" si="101"/>
        <v/>
      </c>
      <c r="Z230" s="10" t="str">
        <f t="shared" si="102"/>
        <v/>
      </c>
      <c r="AA230" s="9">
        <f t="shared" si="94"/>
        <v>0</v>
      </c>
      <c r="AB230" s="11" t="e">
        <f>COUNTIF(H$2:H230,"&gt;0")/(COUNTIF(H$2:H230,"&lt;0")+COUNTIF(H$2:H230,"&gt;0"))</f>
        <v>#DIV/0!</v>
      </c>
      <c r="AC230" s="11" t="e">
        <f t="shared" si="95"/>
        <v>#DIV/0!</v>
      </c>
      <c r="AD230" s="8" t="e">
        <f t="shared" si="96"/>
        <v>#DIV/0!</v>
      </c>
      <c r="AE230" s="11" t="e">
        <f t="shared" si="106"/>
        <v>#DIV/0!</v>
      </c>
      <c r="AF230" s="11" t="e">
        <f t="shared" si="107"/>
        <v>#DIV/0!</v>
      </c>
      <c r="AG230" s="12" t="str">
        <f>IF(ISERROR(SUMIF($G$1:$G230,"&gt;0")/-SUMIF($G$1:$G230,"&lt;0"))=FALSE,SUMIF($G$1:$G230,"&gt;0")/-SUMIF($G$1:$G230,"&lt;0"),"")</f>
        <v/>
      </c>
      <c r="AH230" s="12"/>
      <c r="AI230" s="21" t="str">
        <f t="shared" si="103"/>
        <v/>
      </c>
      <c r="AJ230" s="21" t="str">
        <f t="shared" si="104"/>
        <v/>
      </c>
      <c r="AK230" s="21" t="e">
        <f t="shared" si="105"/>
        <v>#DIV/0!</v>
      </c>
      <c r="AL230" s="6"/>
      <c r="AM230" s="6"/>
      <c r="AN230" s="6"/>
      <c r="AO230" s="6"/>
    </row>
    <row r="231" spans="1:41" ht="18.75" customHeight="1" thickBot="1">
      <c r="A231" t="str">
        <f t="shared" si="99"/>
        <v/>
      </c>
      <c r="B231" s="73"/>
      <c r="C231" s="73"/>
      <c r="D231" s="73"/>
      <c r="E231" s="73"/>
      <c r="F231" s="73"/>
      <c r="G231" s="73"/>
      <c r="H231" s="73"/>
      <c r="I231" s="74"/>
      <c r="J231" s="74"/>
      <c r="K231" s="73"/>
      <c r="L231" s="6" t="str">
        <f t="shared" si="84"/>
        <v>Saturday</v>
      </c>
      <c r="M231" s="6" t="str">
        <f t="shared" si="85"/>
        <v>Saturday</v>
      </c>
      <c r="N231" s="6">
        <f t="shared" si="86"/>
        <v>1900</v>
      </c>
      <c r="O231" s="6">
        <f t="shared" si="87"/>
        <v>1</v>
      </c>
      <c r="P231" s="6">
        <f t="shared" si="88"/>
        <v>0</v>
      </c>
      <c r="Q231" s="6">
        <f t="shared" si="89"/>
        <v>0</v>
      </c>
      <c r="R231" s="6">
        <f t="shared" si="90"/>
        <v>0</v>
      </c>
      <c r="S231" s="6" t="str">
        <f t="shared" si="91"/>
        <v>1900/1/0</v>
      </c>
      <c r="T231" s="7">
        <f t="shared" si="97"/>
        <v>0</v>
      </c>
      <c r="U231" s="8">
        <f t="shared" si="92"/>
        <v>10000</v>
      </c>
      <c r="V231" s="7">
        <f t="shared" si="100"/>
        <v>0</v>
      </c>
      <c r="W231" s="9">
        <f t="shared" si="93"/>
        <v>0</v>
      </c>
      <c r="X231" s="9" t="str">
        <f t="shared" si="98"/>
        <v/>
      </c>
      <c r="Y231" s="9" t="str">
        <f t="shared" si="101"/>
        <v/>
      </c>
      <c r="Z231" s="10" t="str">
        <f t="shared" si="102"/>
        <v/>
      </c>
      <c r="AA231" s="9">
        <f t="shared" si="94"/>
        <v>0</v>
      </c>
      <c r="AB231" s="11" t="e">
        <f>COUNTIF(H$2:H231,"&gt;0")/(COUNTIF(H$2:H231,"&lt;0")+COUNTIF(H$2:H231,"&gt;0"))</f>
        <v>#DIV/0!</v>
      </c>
      <c r="AC231" s="11" t="e">
        <f t="shared" si="95"/>
        <v>#DIV/0!</v>
      </c>
      <c r="AD231" s="8" t="e">
        <f t="shared" si="96"/>
        <v>#DIV/0!</v>
      </c>
      <c r="AE231" s="11" t="e">
        <f t="shared" si="106"/>
        <v>#DIV/0!</v>
      </c>
      <c r="AF231" s="11" t="e">
        <f t="shared" si="107"/>
        <v>#DIV/0!</v>
      </c>
      <c r="AG231" s="12" t="str">
        <f>IF(ISERROR(SUMIF($G$1:$G231,"&gt;0")/-SUMIF($G$1:$G231,"&lt;0"))=FALSE,SUMIF($G$1:$G231,"&gt;0")/-SUMIF($G$1:$G231,"&lt;0"),"")</f>
        <v/>
      </c>
      <c r="AH231" s="12"/>
      <c r="AI231" s="21" t="str">
        <f t="shared" si="103"/>
        <v/>
      </c>
      <c r="AJ231" s="21" t="str">
        <f t="shared" si="104"/>
        <v/>
      </c>
      <c r="AK231" s="21" t="e">
        <f t="shared" si="105"/>
        <v>#DIV/0!</v>
      </c>
      <c r="AL231" s="6"/>
      <c r="AM231" s="6"/>
      <c r="AN231" s="6"/>
      <c r="AO231" s="6"/>
    </row>
    <row r="232" spans="1:41" ht="18.75" customHeight="1" thickBot="1">
      <c r="A232" t="str">
        <f t="shared" si="99"/>
        <v/>
      </c>
      <c r="B232" s="73"/>
      <c r="C232" s="73"/>
      <c r="D232" s="73"/>
      <c r="E232" s="73"/>
      <c r="F232" s="73"/>
      <c r="G232" s="73"/>
      <c r="H232" s="73"/>
      <c r="I232" s="74"/>
      <c r="J232" s="74"/>
      <c r="K232" s="73"/>
      <c r="L232" s="6" t="str">
        <f t="shared" si="84"/>
        <v>Saturday</v>
      </c>
      <c r="M232" s="6" t="str">
        <f t="shared" si="85"/>
        <v>Saturday</v>
      </c>
      <c r="N232" s="6">
        <f t="shared" si="86"/>
        <v>1900</v>
      </c>
      <c r="O232" s="6">
        <f t="shared" si="87"/>
        <v>1</v>
      </c>
      <c r="P232" s="6">
        <f t="shared" si="88"/>
        <v>0</v>
      </c>
      <c r="Q232" s="6">
        <f t="shared" si="89"/>
        <v>0</v>
      </c>
      <c r="R232" s="6">
        <f t="shared" si="90"/>
        <v>0</v>
      </c>
      <c r="S232" s="6" t="str">
        <f t="shared" si="91"/>
        <v>1900/1/0</v>
      </c>
      <c r="T232" s="7">
        <f t="shared" si="97"/>
        <v>0</v>
      </c>
      <c r="U232" s="8">
        <f t="shared" si="92"/>
        <v>10000</v>
      </c>
      <c r="V232" s="7">
        <f t="shared" si="100"/>
        <v>0</v>
      </c>
      <c r="W232" s="9">
        <f t="shared" si="93"/>
        <v>0</v>
      </c>
      <c r="X232" s="9" t="str">
        <f t="shared" si="98"/>
        <v/>
      </c>
      <c r="Y232" s="9" t="str">
        <f t="shared" si="101"/>
        <v/>
      </c>
      <c r="Z232" s="10" t="str">
        <f t="shared" si="102"/>
        <v/>
      </c>
      <c r="AA232" s="9">
        <f t="shared" si="94"/>
        <v>0</v>
      </c>
      <c r="AB232" s="11" t="e">
        <f>COUNTIF(H$2:H232,"&gt;0")/(COUNTIF(H$2:H232,"&lt;0")+COUNTIF(H$2:H232,"&gt;0"))</f>
        <v>#DIV/0!</v>
      </c>
      <c r="AC232" s="11" t="e">
        <f t="shared" si="95"/>
        <v>#DIV/0!</v>
      </c>
      <c r="AD232" s="8" t="e">
        <f t="shared" si="96"/>
        <v>#DIV/0!</v>
      </c>
      <c r="AE232" s="11" t="e">
        <f t="shared" si="106"/>
        <v>#DIV/0!</v>
      </c>
      <c r="AF232" s="11" t="e">
        <f t="shared" si="107"/>
        <v>#DIV/0!</v>
      </c>
      <c r="AG232" s="12" t="str">
        <f>IF(ISERROR(SUMIF($G$1:$G232,"&gt;0")/-SUMIF($G$1:$G232,"&lt;0"))=FALSE,SUMIF($G$1:$G232,"&gt;0")/-SUMIF($G$1:$G232,"&lt;0"),"")</f>
        <v/>
      </c>
      <c r="AH232" s="12"/>
      <c r="AI232" s="21" t="str">
        <f t="shared" si="103"/>
        <v/>
      </c>
      <c r="AJ232" s="21" t="str">
        <f t="shared" si="104"/>
        <v/>
      </c>
      <c r="AK232" s="21" t="e">
        <f t="shared" si="105"/>
        <v>#DIV/0!</v>
      </c>
      <c r="AL232" s="6"/>
      <c r="AM232" s="6"/>
      <c r="AN232" s="6"/>
      <c r="AO232" s="6"/>
    </row>
    <row r="233" spans="1:41" ht="18.75" customHeight="1" thickBot="1">
      <c r="A233" t="str">
        <f t="shared" si="99"/>
        <v/>
      </c>
      <c r="B233" s="73"/>
      <c r="C233" s="73"/>
      <c r="D233" s="73"/>
      <c r="E233" s="73"/>
      <c r="F233" s="73"/>
      <c r="G233" s="73"/>
      <c r="H233" s="73"/>
      <c r="I233" s="74"/>
      <c r="J233" s="74"/>
      <c r="K233" s="73"/>
      <c r="L233" s="6" t="str">
        <f t="shared" si="84"/>
        <v>Saturday</v>
      </c>
      <c r="M233" s="6" t="str">
        <f t="shared" si="85"/>
        <v>Saturday</v>
      </c>
      <c r="N233" s="6">
        <f t="shared" si="86"/>
        <v>1900</v>
      </c>
      <c r="O233" s="6">
        <f t="shared" si="87"/>
        <v>1</v>
      </c>
      <c r="P233" s="6">
        <f t="shared" si="88"/>
        <v>0</v>
      </c>
      <c r="Q233" s="6">
        <f t="shared" si="89"/>
        <v>0</v>
      </c>
      <c r="R233" s="6">
        <f t="shared" si="90"/>
        <v>0</v>
      </c>
      <c r="S233" s="6" t="str">
        <f t="shared" si="91"/>
        <v>1900/1/0</v>
      </c>
      <c r="T233" s="7">
        <f t="shared" si="97"/>
        <v>0</v>
      </c>
      <c r="U233" s="8">
        <f t="shared" si="92"/>
        <v>10000</v>
      </c>
      <c r="V233" s="7">
        <f t="shared" si="100"/>
        <v>0</v>
      </c>
      <c r="W233" s="9">
        <f t="shared" si="93"/>
        <v>0</v>
      </c>
      <c r="X233" s="9" t="str">
        <f t="shared" si="98"/>
        <v/>
      </c>
      <c r="Y233" s="9" t="str">
        <f t="shared" si="101"/>
        <v/>
      </c>
      <c r="Z233" s="10" t="str">
        <f t="shared" si="102"/>
        <v/>
      </c>
      <c r="AA233" s="9">
        <f t="shared" si="94"/>
        <v>0</v>
      </c>
      <c r="AB233" s="11" t="e">
        <f>COUNTIF(H$2:H233,"&gt;0")/(COUNTIF(H$2:H233,"&lt;0")+COUNTIF(H$2:H233,"&gt;0"))</f>
        <v>#DIV/0!</v>
      </c>
      <c r="AC233" s="11" t="e">
        <f t="shared" si="95"/>
        <v>#DIV/0!</v>
      </c>
      <c r="AD233" s="8" t="e">
        <f t="shared" si="96"/>
        <v>#DIV/0!</v>
      </c>
      <c r="AE233" s="11" t="e">
        <f t="shared" si="106"/>
        <v>#DIV/0!</v>
      </c>
      <c r="AF233" s="11" t="e">
        <f t="shared" si="107"/>
        <v>#DIV/0!</v>
      </c>
      <c r="AG233" s="12" t="str">
        <f>IF(ISERROR(SUMIF($G$1:$G233,"&gt;0")/-SUMIF($G$1:$G233,"&lt;0"))=FALSE,SUMIF($G$1:$G233,"&gt;0")/-SUMIF($G$1:$G233,"&lt;0"),"")</f>
        <v/>
      </c>
      <c r="AH233" s="12"/>
      <c r="AI233" s="21" t="str">
        <f t="shared" si="103"/>
        <v/>
      </c>
      <c r="AJ233" s="21" t="str">
        <f t="shared" si="104"/>
        <v/>
      </c>
      <c r="AK233" s="21" t="e">
        <f t="shared" si="105"/>
        <v>#DIV/0!</v>
      </c>
      <c r="AL233" s="6"/>
      <c r="AM233" s="6"/>
      <c r="AN233" s="6"/>
      <c r="AO233" s="6"/>
    </row>
    <row r="234" spans="1:41" ht="18.75" customHeight="1" thickBot="1">
      <c r="A234" t="str">
        <f t="shared" si="99"/>
        <v/>
      </c>
      <c r="B234" s="73"/>
      <c r="C234" s="73"/>
      <c r="D234" s="73"/>
      <c r="E234" s="73"/>
      <c r="F234" s="73"/>
      <c r="G234" s="73"/>
      <c r="H234" s="73"/>
      <c r="I234" s="74"/>
      <c r="J234" s="74"/>
      <c r="K234" s="73"/>
      <c r="L234" s="6" t="str">
        <f t="shared" si="84"/>
        <v>Saturday</v>
      </c>
      <c r="M234" s="6" t="str">
        <f t="shared" si="85"/>
        <v>Saturday</v>
      </c>
      <c r="N234" s="6">
        <f t="shared" si="86"/>
        <v>1900</v>
      </c>
      <c r="O234" s="6">
        <f t="shared" si="87"/>
        <v>1</v>
      </c>
      <c r="P234" s="6">
        <f t="shared" si="88"/>
        <v>0</v>
      </c>
      <c r="Q234" s="6">
        <f t="shared" si="89"/>
        <v>0</v>
      </c>
      <c r="R234" s="6">
        <f t="shared" si="90"/>
        <v>0</v>
      </c>
      <c r="S234" s="6" t="str">
        <f t="shared" si="91"/>
        <v>1900/1/0</v>
      </c>
      <c r="T234" s="7">
        <f t="shared" si="97"/>
        <v>0</v>
      </c>
      <c r="U234" s="8">
        <f t="shared" si="92"/>
        <v>10000</v>
      </c>
      <c r="V234" s="7">
        <f t="shared" si="100"/>
        <v>0</v>
      </c>
      <c r="W234" s="9">
        <f t="shared" si="93"/>
        <v>0</v>
      </c>
      <c r="X234" s="9" t="str">
        <f t="shared" si="98"/>
        <v/>
      </c>
      <c r="Y234" s="9" t="str">
        <f t="shared" si="101"/>
        <v/>
      </c>
      <c r="Z234" s="10" t="str">
        <f t="shared" si="102"/>
        <v/>
      </c>
      <c r="AA234" s="9">
        <f t="shared" si="94"/>
        <v>0</v>
      </c>
      <c r="AB234" s="11" t="e">
        <f>COUNTIF(H$2:H234,"&gt;0")/(COUNTIF(H$2:H234,"&lt;0")+COUNTIF(H$2:H234,"&gt;0"))</f>
        <v>#DIV/0!</v>
      </c>
      <c r="AC234" s="11" t="e">
        <f t="shared" si="95"/>
        <v>#DIV/0!</v>
      </c>
      <c r="AD234" s="8" t="e">
        <f t="shared" si="96"/>
        <v>#DIV/0!</v>
      </c>
      <c r="AE234" s="11" t="e">
        <f t="shared" si="106"/>
        <v>#DIV/0!</v>
      </c>
      <c r="AF234" s="11" t="e">
        <f t="shared" si="107"/>
        <v>#DIV/0!</v>
      </c>
      <c r="AG234" s="12" t="str">
        <f>IF(ISERROR(SUMIF($G$1:$G234,"&gt;0")/-SUMIF($G$1:$G234,"&lt;0"))=FALSE,SUMIF($G$1:$G234,"&gt;0")/-SUMIF($G$1:$G234,"&lt;0"),"")</f>
        <v/>
      </c>
      <c r="AH234" s="12"/>
      <c r="AI234" s="21" t="str">
        <f t="shared" si="103"/>
        <v/>
      </c>
      <c r="AJ234" s="21" t="str">
        <f t="shared" si="104"/>
        <v/>
      </c>
      <c r="AK234" s="21" t="e">
        <f t="shared" si="105"/>
        <v>#DIV/0!</v>
      </c>
      <c r="AL234" s="6"/>
      <c r="AM234" s="6"/>
      <c r="AN234" s="6"/>
      <c r="AO234" s="6"/>
    </row>
    <row r="235" spans="1:41" ht="18.75" customHeight="1" thickBot="1">
      <c r="A235" t="str">
        <f t="shared" si="99"/>
        <v/>
      </c>
      <c r="B235" s="73"/>
      <c r="C235" s="73"/>
      <c r="D235" s="73"/>
      <c r="E235" s="73"/>
      <c r="F235" s="73"/>
      <c r="G235" s="73"/>
      <c r="H235" s="73"/>
      <c r="I235" s="74"/>
      <c r="J235" s="74"/>
      <c r="K235" s="73"/>
      <c r="L235" s="6" t="str">
        <f t="shared" si="84"/>
        <v>Saturday</v>
      </c>
      <c r="M235" s="6" t="str">
        <f t="shared" si="85"/>
        <v>Saturday</v>
      </c>
      <c r="N235" s="6">
        <f t="shared" si="86"/>
        <v>1900</v>
      </c>
      <c r="O235" s="6">
        <f t="shared" si="87"/>
        <v>1</v>
      </c>
      <c r="P235" s="6">
        <f t="shared" si="88"/>
        <v>0</v>
      </c>
      <c r="Q235" s="6">
        <f t="shared" si="89"/>
        <v>0</v>
      </c>
      <c r="R235" s="6">
        <f t="shared" si="90"/>
        <v>0</v>
      </c>
      <c r="S235" s="6" t="str">
        <f t="shared" si="91"/>
        <v>1900/1/0</v>
      </c>
      <c r="T235" s="7">
        <f t="shared" si="97"/>
        <v>0</v>
      </c>
      <c r="U235" s="8">
        <f t="shared" si="92"/>
        <v>10000</v>
      </c>
      <c r="V235" s="7">
        <f t="shared" si="100"/>
        <v>0</v>
      </c>
      <c r="W235" s="9">
        <f t="shared" si="93"/>
        <v>0</v>
      </c>
      <c r="X235" s="9" t="str">
        <f t="shared" si="98"/>
        <v/>
      </c>
      <c r="Y235" s="9" t="str">
        <f t="shared" si="101"/>
        <v/>
      </c>
      <c r="Z235" s="10" t="str">
        <f t="shared" si="102"/>
        <v/>
      </c>
      <c r="AA235" s="9">
        <f t="shared" si="94"/>
        <v>0</v>
      </c>
      <c r="AB235" s="11" t="e">
        <f>COUNTIF(H$2:H235,"&gt;0")/(COUNTIF(H$2:H235,"&lt;0")+COUNTIF(H$2:H235,"&gt;0"))</f>
        <v>#DIV/0!</v>
      </c>
      <c r="AC235" s="11" t="e">
        <f t="shared" si="95"/>
        <v>#DIV/0!</v>
      </c>
      <c r="AD235" s="8" t="e">
        <f t="shared" si="96"/>
        <v>#DIV/0!</v>
      </c>
      <c r="AE235" s="11" t="e">
        <f t="shared" si="106"/>
        <v>#DIV/0!</v>
      </c>
      <c r="AF235" s="11" t="e">
        <f t="shared" si="107"/>
        <v>#DIV/0!</v>
      </c>
      <c r="AG235" s="12" t="str">
        <f>IF(ISERROR(SUMIF($G$1:$G235,"&gt;0")/-SUMIF($G$1:$G235,"&lt;0"))=FALSE,SUMIF($G$1:$G235,"&gt;0")/-SUMIF($G$1:$G235,"&lt;0"),"")</f>
        <v/>
      </c>
      <c r="AH235" s="12"/>
      <c r="AI235" s="21" t="str">
        <f t="shared" si="103"/>
        <v/>
      </c>
      <c r="AJ235" s="21" t="str">
        <f t="shared" si="104"/>
        <v/>
      </c>
      <c r="AK235" s="21" t="e">
        <f t="shared" si="105"/>
        <v>#DIV/0!</v>
      </c>
      <c r="AL235" s="6"/>
      <c r="AM235" s="6"/>
      <c r="AN235" s="6"/>
      <c r="AO235" s="6"/>
    </row>
    <row r="236" spans="1:41" ht="18.75" customHeight="1" thickBot="1">
      <c r="A236" t="str">
        <f t="shared" si="99"/>
        <v/>
      </c>
      <c r="B236" s="73"/>
      <c r="C236" s="73"/>
      <c r="D236" s="73"/>
      <c r="E236" s="73"/>
      <c r="F236" s="73"/>
      <c r="G236" s="73"/>
      <c r="H236" s="73"/>
      <c r="I236" s="74"/>
      <c r="J236" s="74"/>
      <c r="K236" s="73"/>
      <c r="L236" s="6" t="str">
        <f t="shared" ref="L236:L299" si="108">VLOOKUP(WEEKDAY(I236),daymap,2,0)</f>
        <v>Saturday</v>
      </c>
      <c r="M236" s="6" t="str">
        <f t="shared" ref="M236:M299" si="109">VLOOKUP(WEEKDAY(J236),daymap,2,0)</f>
        <v>Saturday</v>
      </c>
      <c r="N236" s="6">
        <f t="shared" ref="N236:N299" si="110">YEAR(I236)</f>
        <v>1900</v>
      </c>
      <c r="O236" s="6">
        <f t="shared" ref="O236:O299" si="111">MONTH(I236)</f>
        <v>1</v>
      </c>
      <c r="P236" s="6">
        <f t="shared" ref="P236:P299" si="112">WEEKNUM(I236)</f>
        <v>0</v>
      </c>
      <c r="Q236" s="6">
        <f t="shared" ref="Q236:Q299" si="113">HOUR(I236)</f>
        <v>0</v>
      </c>
      <c r="R236" s="6">
        <f t="shared" ref="R236:R299" si="114">MINUTE(I236)</f>
        <v>0</v>
      </c>
      <c r="S236" s="6" t="str">
        <f t="shared" ref="S236:S299" si="115">YEAR(I236)&amp;"/"&amp;MONTH(I236)&amp;"/"&amp;DAY(I236)</f>
        <v>1900/1/0</v>
      </c>
      <c r="T236" s="7">
        <f t="shared" si="97"/>
        <v>0</v>
      </c>
      <c r="U236" s="8">
        <f t="shared" ref="U236:U299" si="116">U235+G236-T236</f>
        <v>10000</v>
      </c>
      <c r="V236" s="7">
        <f t="shared" si="100"/>
        <v>0</v>
      </c>
      <c r="W236" s="9">
        <f t="shared" ref="W236:W299" si="117">IF(SIGN(H236)=1,IF(AND(H235&gt;0,H236&gt;0),1+W235,IF(H236&gt;0,1,0)),IF(AND(H235&lt;0,H236&lt;0),W235-1,IF(H236&lt;0,-1,0)))</f>
        <v>0</v>
      </c>
      <c r="X236" s="9" t="str">
        <f t="shared" si="98"/>
        <v/>
      </c>
      <c r="Y236" s="9" t="str">
        <f t="shared" si="101"/>
        <v/>
      </c>
      <c r="Z236" s="10" t="str">
        <f t="shared" si="102"/>
        <v/>
      </c>
      <c r="AA236" s="9">
        <f t="shared" ref="AA236:AA299" si="118">ROUNDDOWN((I236-J235)*24*60,0)</f>
        <v>0</v>
      </c>
      <c r="AB236" s="11" t="e">
        <f>COUNTIF(H$2:H236,"&gt;0")/(COUNTIF(H$2:H236,"&lt;0")+COUNTIF(H$2:H236,"&gt;0"))</f>
        <v>#DIV/0!</v>
      </c>
      <c r="AC236" s="11" t="e">
        <f t="shared" ref="AC236:AC299" si="119">ROUND(COUNTIF(H216:H235,"&gt;0")/(COUNTIF(H216:H235,"&lt;0")+COUNTIF(H216:H235,"&gt;0")),2)</f>
        <v>#DIV/0!</v>
      </c>
      <c r="AD236" s="8" t="e">
        <f t="shared" ref="AD236:AD299" si="120">IF(AC235&lt;$AM$38,"exclude","")</f>
        <v>#DIV/0!</v>
      </c>
      <c r="AE236" s="11" t="e">
        <f t="shared" si="106"/>
        <v>#DIV/0!</v>
      </c>
      <c r="AF236" s="11" t="e">
        <f t="shared" si="107"/>
        <v>#DIV/0!</v>
      </c>
      <c r="AG236" s="12" t="str">
        <f>IF(ISERROR(SUMIF($G$1:$G236,"&gt;0")/-SUMIF($G$1:$G236,"&lt;0"))=FALSE,SUMIF($G$1:$G236,"&gt;0")/-SUMIF($G$1:$G236,"&lt;0"),"")</f>
        <v/>
      </c>
      <c r="AH236" s="12"/>
      <c r="AI236" s="21" t="str">
        <f t="shared" si="103"/>
        <v/>
      </c>
      <c r="AJ236" s="21" t="str">
        <f t="shared" si="104"/>
        <v/>
      </c>
      <c r="AK236" s="21" t="e">
        <f t="shared" si="105"/>
        <v>#DIV/0!</v>
      </c>
      <c r="AL236" s="6"/>
      <c r="AM236" s="6"/>
      <c r="AN236" s="6"/>
      <c r="AO236" s="6"/>
    </row>
    <row r="237" spans="1:41" ht="18.75" customHeight="1" thickBot="1">
      <c r="A237" t="str">
        <f t="shared" si="99"/>
        <v/>
      </c>
      <c r="B237" s="73"/>
      <c r="C237" s="73"/>
      <c r="D237" s="73"/>
      <c r="E237" s="73"/>
      <c r="F237" s="73"/>
      <c r="G237" s="73"/>
      <c r="H237" s="73"/>
      <c r="I237" s="74"/>
      <c r="J237" s="74"/>
      <c r="K237" s="73"/>
      <c r="L237" s="6" t="str">
        <f t="shared" si="108"/>
        <v>Saturday</v>
      </c>
      <c r="M237" s="6" t="str">
        <f t="shared" si="109"/>
        <v>Saturday</v>
      </c>
      <c r="N237" s="6">
        <f t="shared" si="110"/>
        <v>1900</v>
      </c>
      <c r="O237" s="6">
        <f t="shared" si="111"/>
        <v>1</v>
      </c>
      <c r="P237" s="6">
        <f t="shared" si="112"/>
        <v>0</v>
      </c>
      <c r="Q237" s="6">
        <f t="shared" si="113"/>
        <v>0</v>
      </c>
      <c r="R237" s="6">
        <f t="shared" si="114"/>
        <v>0</v>
      </c>
      <c r="S237" s="6" t="str">
        <f t="shared" si="115"/>
        <v>1900/1/0</v>
      </c>
      <c r="T237" s="7">
        <f t="shared" si="97"/>
        <v>0</v>
      </c>
      <c r="U237" s="8">
        <f t="shared" si="116"/>
        <v>10000</v>
      </c>
      <c r="V237" s="7">
        <f t="shared" si="100"/>
        <v>0</v>
      </c>
      <c r="W237" s="9">
        <f t="shared" si="117"/>
        <v>0</v>
      </c>
      <c r="X237" s="9" t="str">
        <f t="shared" si="98"/>
        <v/>
      </c>
      <c r="Y237" s="9" t="str">
        <f t="shared" si="101"/>
        <v/>
      </c>
      <c r="Z237" s="10" t="str">
        <f t="shared" si="102"/>
        <v/>
      </c>
      <c r="AA237" s="9">
        <f t="shared" si="118"/>
        <v>0</v>
      </c>
      <c r="AB237" s="11" t="e">
        <f>COUNTIF(H$2:H237,"&gt;0")/(COUNTIF(H$2:H237,"&lt;0")+COUNTIF(H$2:H237,"&gt;0"))</f>
        <v>#DIV/0!</v>
      </c>
      <c r="AC237" s="11" t="e">
        <f t="shared" si="119"/>
        <v>#DIV/0!</v>
      </c>
      <c r="AD237" s="8" t="e">
        <f t="shared" si="120"/>
        <v>#DIV/0!</v>
      </c>
      <c r="AE237" s="11" t="e">
        <f t="shared" si="106"/>
        <v>#DIV/0!</v>
      </c>
      <c r="AF237" s="11" t="e">
        <f t="shared" si="107"/>
        <v>#DIV/0!</v>
      </c>
      <c r="AG237" s="12" t="str">
        <f>IF(ISERROR(SUMIF($G$1:$G237,"&gt;0")/-SUMIF($G$1:$G237,"&lt;0"))=FALSE,SUMIF($G$1:$G237,"&gt;0")/-SUMIF($G$1:$G237,"&lt;0"),"")</f>
        <v/>
      </c>
      <c r="AH237" s="12"/>
      <c r="AI237" s="21" t="str">
        <f t="shared" si="103"/>
        <v/>
      </c>
      <c r="AJ237" s="21" t="str">
        <f t="shared" si="104"/>
        <v/>
      </c>
      <c r="AK237" s="21" t="e">
        <f t="shared" si="105"/>
        <v>#DIV/0!</v>
      </c>
      <c r="AL237" s="6"/>
      <c r="AM237" s="6"/>
      <c r="AN237" s="6"/>
      <c r="AO237" s="6"/>
    </row>
    <row r="238" spans="1:41" ht="18.75" customHeight="1" thickBot="1">
      <c r="A238" t="str">
        <f t="shared" si="99"/>
        <v/>
      </c>
      <c r="B238" s="73"/>
      <c r="C238" s="73"/>
      <c r="D238" s="73"/>
      <c r="E238" s="73"/>
      <c r="F238" s="73"/>
      <c r="G238" s="73"/>
      <c r="H238" s="73"/>
      <c r="I238" s="74"/>
      <c r="J238" s="74"/>
      <c r="K238" s="73"/>
      <c r="L238" s="6" t="str">
        <f t="shared" si="108"/>
        <v>Saturday</v>
      </c>
      <c r="M238" s="6" t="str">
        <f t="shared" si="109"/>
        <v>Saturday</v>
      </c>
      <c r="N238" s="6">
        <f t="shared" si="110"/>
        <v>1900</v>
      </c>
      <c r="O238" s="6">
        <f t="shared" si="111"/>
        <v>1</v>
      </c>
      <c r="P238" s="6">
        <f t="shared" si="112"/>
        <v>0</v>
      </c>
      <c r="Q238" s="6">
        <f t="shared" si="113"/>
        <v>0</v>
      </c>
      <c r="R238" s="6">
        <f t="shared" si="114"/>
        <v>0</v>
      </c>
      <c r="S238" s="6" t="str">
        <f t="shared" si="115"/>
        <v>1900/1/0</v>
      </c>
      <c r="T238" s="7">
        <f t="shared" si="97"/>
        <v>0</v>
      </c>
      <c r="U238" s="8">
        <f t="shared" si="116"/>
        <v>10000</v>
      </c>
      <c r="V238" s="7">
        <f t="shared" si="100"/>
        <v>0</v>
      </c>
      <c r="W238" s="9">
        <f t="shared" si="117"/>
        <v>0</v>
      </c>
      <c r="X238" s="9" t="str">
        <f t="shared" si="98"/>
        <v/>
      </c>
      <c r="Y238" s="9" t="str">
        <f t="shared" si="101"/>
        <v/>
      </c>
      <c r="Z238" s="10" t="str">
        <f t="shared" si="102"/>
        <v/>
      </c>
      <c r="AA238" s="9">
        <f t="shared" si="118"/>
        <v>0</v>
      </c>
      <c r="AB238" s="11" t="e">
        <f>COUNTIF(H$2:H238,"&gt;0")/(COUNTIF(H$2:H238,"&lt;0")+COUNTIF(H$2:H238,"&gt;0"))</f>
        <v>#DIV/0!</v>
      </c>
      <c r="AC238" s="11" t="e">
        <f t="shared" si="119"/>
        <v>#DIV/0!</v>
      </c>
      <c r="AD238" s="8" t="e">
        <f t="shared" si="120"/>
        <v>#DIV/0!</v>
      </c>
      <c r="AE238" s="11" t="e">
        <f t="shared" si="106"/>
        <v>#DIV/0!</v>
      </c>
      <c r="AF238" s="11" t="e">
        <f t="shared" si="107"/>
        <v>#DIV/0!</v>
      </c>
      <c r="AG238" s="12" t="str">
        <f>IF(ISERROR(SUMIF($G$1:$G238,"&gt;0")/-SUMIF($G$1:$G238,"&lt;0"))=FALSE,SUMIF($G$1:$G238,"&gt;0")/-SUMIF($G$1:$G238,"&lt;0"),"")</f>
        <v/>
      </c>
      <c r="AH238" s="12"/>
      <c r="AI238" s="21" t="str">
        <f t="shared" si="103"/>
        <v/>
      </c>
      <c r="AJ238" s="21" t="str">
        <f t="shared" si="104"/>
        <v/>
      </c>
      <c r="AK238" s="21" t="e">
        <f t="shared" si="105"/>
        <v>#DIV/0!</v>
      </c>
      <c r="AL238" s="6"/>
      <c r="AM238" s="6"/>
      <c r="AN238" s="6"/>
      <c r="AO238" s="6"/>
    </row>
    <row r="239" spans="1:41" ht="18.75" customHeight="1" thickBot="1">
      <c r="A239" t="str">
        <f t="shared" si="99"/>
        <v/>
      </c>
      <c r="B239" s="73"/>
      <c r="C239" s="73"/>
      <c r="D239" s="73"/>
      <c r="E239" s="73"/>
      <c r="F239" s="73"/>
      <c r="G239" s="73"/>
      <c r="H239" s="73"/>
      <c r="I239" s="74"/>
      <c r="J239" s="74"/>
      <c r="K239" s="73"/>
      <c r="L239" s="6" t="str">
        <f t="shared" si="108"/>
        <v>Saturday</v>
      </c>
      <c r="M239" s="6" t="str">
        <f t="shared" si="109"/>
        <v>Saturday</v>
      </c>
      <c r="N239" s="6">
        <f t="shared" si="110"/>
        <v>1900</v>
      </c>
      <c r="O239" s="6">
        <f t="shared" si="111"/>
        <v>1</v>
      </c>
      <c r="P239" s="6">
        <f t="shared" si="112"/>
        <v>0</v>
      </c>
      <c r="Q239" s="6">
        <f t="shared" si="113"/>
        <v>0</v>
      </c>
      <c r="R239" s="6">
        <f t="shared" si="114"/>
        <v>0</v>
      </c>
      <c r="S239" s="6" t="str">
        <f t="shared" si="115"/>
        <v>1900/1/0</v>
      </c>
      <c r="T239" s="7">
        <f t="shared" si="97"/>
        <v>0</v>
      </c>
      <c r="U239" s="8">
        <f t="shared" si="116"/>
        <v>10000</v>
      </c>
      <c r="V239" s="7">
        <f t="shared" si="100"/>
        <v>0</v>
      </c>
      <c r="W239" s="9">
        <f t="shared" si="117"/>
        <v>0</v>
      </c>
      <c r="X239" s="9" t="str">
        <f t="shared" si="98"/>
        <v/>
      </c>
      <c r="Y239" s="9" t="str">
        <f t="shared" si="101"/>
        <v/>
      </c>
      <c r="Z239" s="10" t="str">
        <f t="shared" si="102"/>
        <v/>
      </c>
      <c r="AA239" s="9">
        <f t="shared" si="118"/>
        <v>0</v>
      </c>
      <c r="AB239" s="11" t="e">
        <f>COUNTIF(H$2:H239,"&gt;0")/(COUNTIF(H$2:H239,"&lt;0")+COUNTIF(H$2:H239,"&gt;0"))</f>
        <v>#DIV/0!</v>
      </c>
      <c r="AC239" s="11" t="e">
        <f t="shared" si="119"/>
        <v>#DIV/0!</v>
      </c>
      <c r="AD239" s="8" t="e">
        <f t="shared" si="120"/>
        <v>#DIV/0!</v>
      </c>
      <c r="AE239" s="11" t="e">
        <f t="shared" si="106"/>
        <v>#DIV/0!</v>
      </c>
      <c r="AF239" s="11" t="e">
        <f t="shared" si="107"/>
        <v>#DIV/0!</v>
      </c>
      <c r="AG239" s="12" t="str">
        <f>IF(ISERROR(SUMIF($G$1:$G239,"&gt;0")/-SUMIF($G$1:$G239,"&lt;0"))=FALSE,SUMIF($G$1:$G239,"&gt;0")/-SUMIF($G$1:$G239,"&lt;0"),"")</f>
        <v/>
      </c>
      <c r="AH239" s="12"/>
      <c r="AI239" s="21" t="str">
        <f t="shared" si="103"/>
        <v/>
      </c>
      <c r="AJ239" s="21" t="str">
        <f t="shared" si="104"/>
        <v/>
      </c>
      <c r="AK239" s="21" t="e">
        <f t="shared" si="105"/>
        <v>#DIV/0!</v>
      </c>
      <c r="AL239" s="6"/>
      <c r="AM239" s="6"/>
      <c r="AN239" s="6"/>
      <c r="AO239" s="6"/>
    </row>
    <row r="240" spans="1:41" ht="18.75" customHeight="1" thickBot="1">
      <c r="A240" t="str">
        <f t="shared" si="99"/>
        <v/>
      </c>
      <c r="B240" s="73"/>
      <c r="C240" s="73"/>
      <c r="D240" s="73"/>
      <c r="E240" s="73"/>
      <c r="F240" s="73"/>
      <c r="G240" s="73"/>
      <c r="H240" s="73"/>
      <c r="I240" s="74"/>
      <c r="J240" s="74"/>
      <c r="K240" s="73"/>
      <c r="L240" s="6" t="str">
        <f t="shared" si="108"/>
        <v>Saturday</v>
      </c>
      <c r="M240" s="6" t="str">
        <f t="shared" si="109"/>
        <v>Saturday</v>
      </c>
      <c r="N240" s="6">
        <f t="shared" si="110"/>
        <v>1900</v>
      </c>
      <c r="O240" s="6">
        <f t="shared" si="111"/>
        <v>1</v>
      </c>
      <c r="P240" s="6">
        <f t="shared" si="112"/>
        <v>0</v>
      </c>
      <c r="Q240" s="6">
        <f t="shared" si="113"/>
        <v>0</v>
      </c>
      <c r="R240" s="6">
        <f t="shared" si="114"/>
        <v>0</v>
      </c>
      <c r="S240" s="6" t="str">
        <f t="shared" si="115"/>
        <v>1900/1/0</v>
      </c>
      <c r="T240" s="7">
        <f t="shared" si="97"/>
        <v>0</v>
      </c>
      <c r="U240" s="8">
        <f t="shared" si="116"/>
        <v>10000</v>
      </c>
      <c r="V240" s="7">
        <f t="shared" si="100"/>
        <v>0</v>
      </c>
      <c r="W240" s="9">
        <f t="shared" si="117"/>
        <v>0</v>
      </c>
      <c r="X240" s="9" t="str">
        <f t="shared" si="98"/>
        <v/>
      </c>
      <c r="Y240" s="9" t="str">
        <f t="shared" si="101"/>
        <v/>
      </c>
      <c r="Z240" s="10" t="str">
        <f t="shared" si="102"/>
        <v/>
      </c>
      <c r="AA240" s="9">
        <f t="shared" si="118"/>
        <v>0</v>
      </c>
      <c r="AB240" s="11" t="e">
        <f>COUNTIF(H$2:H240,"&gt;0")/(COUNTIF(H$2:H240,"&lt;0")+COUNTIF(H$2:H240,"&gt;0"))</f>
        <v>#DIV/0!</v>
      </c>
      <c r="AC240" s="11" t="e">
        <f t="shared" si="119"/>
        <v>#DIV/0!</v>
      </c>
      <c r="AD240" s="8" t="e">
        <f t="shared" si="120"/>
        <v>#DIV/0!</v>
      </c>
      <c r="AE240" s="11" t="e">
        <f t="shared" si="106"/>
        <v>#DIV/0!</v>
      </c>
      <c r="AF240" s="11" t="e">
        <f t="shared" si="107"/>
        <v>#DIV/0!</v>
      </c>
      <c r="AG240" s="12" t="str">
        <f>IF(ISERROR(SUMIF($G$1:$G240,"&gt;0")/-SUMIF($G$1:$G240,"&lt;0"))=FALSE,SUMIF($G$1:$G240,"&gt;0")/-SUMIF($G$1:$G240,"&lt;0"),"")</f>
        <v/>
      </c>
      <c r="AH240" s="12"/>
      <c r="AI240" s="21" t="str">
        <f t="shared" si="103"/>
        <v/>
      </c>
      <c r="AJ240" s="21" t="str">
        <f t="shared" si="104"/>
        <v/>
      </c>
      <c r="AK240" s="21" t="e">
        <f t="shared" si="105"/>
        <v>#DIV/0!</v>
      </c>
      <c r="AL240" s="6"/>
      <c r="AM240" s="6"/>
      <c r="AN240" s="6"/>
      <c r="AO240" s="6"/>
    </row>
    <row r="241" spans="1:41" ht="18.75" customHeight="1" thickBot="1">
      <c r="A241" t="str">
        <f t="shared" si="99"/>
        <v/>
      </c>
      <c r="B241" s="73"/>
      <c r="C241" s="73"/>
      <c r="D241" s="73"/>
      <c r="E241" s="73"/>
      <c r="F241" s="73"/>
      <c r="G241" s="73"/>
      <c r="H241" s="73"/>
      <c r="I241" s="74"/>
      <c r="J241" s="74"/>
      <c r="K241" s="73"/>
      <c r="L241" s="6" t="str">
        <f t="shared" si="108"/>
        <v>Saturday</v>
      </c>
      <c r="M241" s="6" t="str">
        <f t="shared" si="109"/>
        <v>Saturday</v>
      </c>
      <c r="N241" s="6">
        <f t="shared" si="110"/>
        <v>1900</v>
      </c>
      <c r="O241" s="6">
        <f t="shared" si="111"/>
        <v>1</v>
      </c>
      <c r="P241" s="6">
        <f t="shared" si="112"/>
        <v>0</v>
      </c>
      <c r="Q241" s="6">
        <f t="shared" si="113"/>
        <v>0</v>
      </c>
      <c r="R241" s="6">
        <f t="shared" si="114"/>
        <v>0</v>
      </c>
      <c r="S241" s="6" t="str">
        <f t="shared" si="115"/>
        <v>1900/1/0</v>
      </c>
      <c r="T241" s="7">
        <f t="shared" si="97"/>
        <v>0</v>
      </c>
      <c r="U241" s="8">
        <f t="shared" si="116"/>
        <v>10000</v>
      </c>
      <c r="V241" s="7">
        <f t="shared" si="100"/>
        <v>0</v>
      </c>
      <c r="W241" s="9">
        <f t="shared" si="117"/>
        <v>0</v>
      </c>
      <c r="X241" s="9" t="str">
        <f t="shared" si="98"/>
        <v/>
      </c>
      <c r="Y241" s="9" t="str">
        <f t="shared" si="101"/>
        <v/>
      </c>
      <c r="Z241" s="10" t="str">
        <f t="shared" si="102"/>
        <v/>
      </c>
      <c r="AA241" s="9">
        <f t="shared" si="118"/>
        <v>0</v>
      </c>
      <c r="AB241" s="11" t="e">
        <f>COUNTIF(H$2:H241,"&gt;0")/(COUNTIF(H$2:H241,"&lt;0")+COUNTIF(H$2:H241,"&gt;0"))</f>
        <v>#DIV/0!</v>
      </c>
      <c r="AC241" s="11" t="e">
        <f t="shared" si="119"/>
        <v>#DIV/0!</v>
      </c>
      <c r="AD241" s="8" t="e">
        <f t="shared" si="120"/>
        <v>#DIV/0!</v>
      </c>
      <c r="AE241" s="11" t="e">
        <f t="shared" si="106"/>
        <v>#DIV/0!</v>
      </c>
      <c r="AF241" s="11" t="e">
        <f t="shared" si="107"/>
        <v>#DIV/0!</v>
      </c>
      <c r="AG241" s="12" t="str">
        <f>IF(ISERROR(SUMIF($G$1:$G241,"&gt;0")/-SUMIF($G$1:$G241,"&lt;0"))=FALSE,SUMIF($G$1:$G241,"&gt;0")/-SUMIF($G$1:$G241,"&lt;0"),"")</f>
        <v/>
      </c>
      <c r="AH241" s="12"/>
      <c r="AI241" s="21" t="str">
        <f t="shared" si="103"/>
        <v/>
      </c>
      <c r="AJ241" s="21" t="str">
        <f t="shared" si="104"/>
        <v/>
      </c>
      <c r="AK241" s="21" t="e">
        <f t="shared" si="105"/>
        <v>#DIV/0!</v>
      </c>
      <c r="AL241" s="6"/>
      <c r="AM241" s="6"/>
      <c r="AN241" s="6"/>
      <c r="AO241" s="6"/>
    </row>
    <row r="242" spans="1:41" ht="18.75" customHeight="1" thickBot="1">
      <c r="A242" t="str">
        <f t="shared" si="99"/>
        <v/>
      </c>
      <c r="B242" s="73"/>
      <c r="C242" s="73"/>
      <c r="D242" s="73"/>
      <c r="E242" s="73"/>
      <c r="F242" s="73"/>
      <c r="G242" s="73"/>
      <c r="H242" s="73"/>
      <c r="I242" s="74"/>
      <c r="J242" s="74"/>
      <c r="K242" s="73"/>
      <c r="L242" s="6" t="str">
        <f t="shared" si="108"/>
        <v>Saturday</v>
      </c>
      <c r="M242" s="6" t="str">
        <f t="shared" si="109"/>
        <v>Saturday</v>
      </c>
      <c r="N242" s="6">
        <f t="shared" si="110"/>
        <v>1900</v>
      </c>
      <c r="O242" s="6">
        <f t="shared" si="111"/>
        <v>1</v>
      </c>
      <c r="P242" s="6">
        <f t="shared" si="112"/>
        <v>0</v>
      </c>
      <c r="Q242" s="6">
        <f t="shared" si="113"/>
        <v>0</v>
      </c>
      <c r="R242" s="6">
        <f t="shared" si="114"/>
        <v>0</v>
      </c>
      <c r="S242" s="6" t="str">
        <f t="shared" si="115"/>
        <v>1900/1/0</v>
      </c>
      <c r="T242" s="7">
        <f t="shared" si="97"/>
        <v>0</v>
      </c>
      <c r="U242" s="8">
        <f t="shared" si="116"/>
        <v>10000</v>
      </c>
      <c r="V242" s="7">
        <f t="shared" si="100"/>
        <v>0</v>
      </c>
      <c r="W242" s="9">
        <f t="shared" si="117"/>
        <v>0</v>
      </c>
      <c r="X242" s="9" t="str">
        <f t="shared" si="98"/>
        <v/>
      </c>
      <c r="Y242" s="9" t="str">
        <f t="shared" si="101"/>
        <v/>
      </c>
      <c r="Z242" s="10" t="str">
        <f t="shared" si="102"/>
        <v/>
      </c>
      <c r="AA242" s="9">
        <f t="shared" si="118"/>
        <v>0</v>
      </c>
      <c r="AB242" s="11" t="e">
        <f>COUNTIF(H$2:H242,"&gt;0")/(COUNTIF(H$2:H242,"&lt;0")+COUNTIF(H$2:H242,"&gt;0"))</f>
        <v>#DIV/0!</v>
      </c>
      <c r="AC242" s="11" t="e">
        <f t="shared" si="119"/>
        <v>#DIV/0!</v>
      </c>
      <c r="AD242" s="8" t="e">
        <f t="shared" si="120"/>
        <v>#DIV/0!</v>
      </c>
      <c r="AE242" s="11" t="e">
        <f t="shared" si="106"/>
        <v>#DIV/0!</v>
      </c>
      <c r="AF242" s="11" t="e">
        <f t="shared" si="107"/>
        <v>#DIV/0!</v>
      </c>
      <c r="AG242" s="12" t="str">
        <f>IF(ISERROR(SUMIF($G$1:$G242,"&gt;0")/-SUMIF($G$1:$G242,"&lt;0"))=FALSE,SUMIF($G$1:$G242,"&gt;0")/-SUMIF($G$1:$G242,"&lt;0"),"")</f>
        <v/>
      </c>
      <c r="AH242" s="12"/>
      <c r="AI242" s="21" t="str">
        <f t="shared" si="103"/>
        <v/>
      </c>
      <c r="AJ242" s="21" t="str">
        <f t="shared" si="104"/>
        <v/>
      </c>
      <c r="AK242" s="21" t="e">
        <f t="shared" si="105"/>
        <v>#DIV/0!</v>
      </c>
      <c r="AL242" s="6"/>
      <c r="AM242" s="6"/>
      <c r="AN242" s="6"/>
      <c r="AO242" s="6"/>
    </row>
    <row r="243" spans="1:41" ht="18.75" customHeight="1" thickBot="1">
      <c r="A243" t="str">
        <f t="shared" si="99"/>
        <v/>
      </c>
      <c r="B243" s="73"/>
      <c r="C243" s="73"/>
      <c r="D243" s="73"/>
      <c r="E243" s="73"/>
      <c r="F243" s="73"/>
      <c r="G243" s="73"/>
      <c r="H243" s="73"/>
      <c r="I243" s="74"/>
      <c r="J243" s="74"/>
      <c r="K243" s="73"/>
      <c r="L243" s="6" t="str">
        <f t="shared" si="108"/>
        <v>Saturday</v>
      </c>
      <c r="M243" s="6" t="str">
        <f t="shared" si="109"/>
        <v>Saturday</v>
      </c>
      <c r="N243" s="6">
        <f t="shared" si="110"/>
        <v>1900</v>
      </c>
      <c r="O243" s="6">
        <f t="shared" si="111"/>
        <v>1</v>
      </c>
      <c r="P243" s="6">
        <f t="shared" si="112"/>
        <v>0</v>
      </c>
      <c r="Q243" s="6">
        <f t="shared" si="113"/>
        <v>0</v>
      </c>
      <c r="R243" s="6">
        <f t="shared" si="114"/>
        <v>0</v>
      </c>
      <c r="S243" s="6" t="str">
        <f t="shared" si="115"/>
        <v>1900/1/0</v>
      </c>
      <c r="T243" s="7">
        <f t="shared" si="97"/>
        <v>0</v>
      </c>
      <c r="U243" s="8">
        <f t="shared" si="116"/>
        <v>10000</v>
      </c>
      <c r="V243" s="7">
        <f t="shared" si="100"/>
        <v>0</v>
      </c>
      <c r="W243" s="9">
        <f t="shared" si="117"/>
        <v>0</v>
      </c>
      <c r="X243" s="9" t="str">
        <f t="shared" si="98"/>
        <v/>
      </c>
      <c r="Y243" s="9" t="str">
        <f t="shared" si="101"/>
        <v/>
      </c>
      <c r="Z243" s="10" t="str">
        <f t="shared" si="102"/>
        <v/>
      </c>
      <c r="AA243" s="9">
        <f t="shared" si="118"/>
        <v>0</v>
      </c>
      <c r="AB243" s="11" t="e">
        <f>COUNTIF(H$2:H243,"&gt;0")/(COUNTIF(H$2:H243,"&lt;0")+COUNTIF(H$2:H243,"&gt;0"))</f>
        <v>#DIV/0!</v>
      </c>
      <c r="AC243" s="11" t="e">
        <f t="shared" si="119"/>
        <v>#DIV/0!</v>
      </c>
      <c r="AD243" s="8" t="e">
        <f t="shared" si="120"/>
        <v>#DIV/0!</v>
      </c>
      <c r="AE243" s="11" t="e">
        <f t="shared" si="106"/>
        <v>#DIV/0!</v>
      </c>
      <c r="AF243" s="11" t="e">
        <f t="shared" si="107"/>
        <v>#DIV/0!</v>
      </c>
      <c r="AG243" s="12" t="str">
        <f>IF(ISERROR(SUMIF($G$1:$G243,"&gt;0")/-SUMIF($G$1:$G243,"&lt;0"))=FALSE,SUMIF($G$1:$G243,"&gt;0")/-SUMIF($G$1:$G243,"&lt;0"),"")</f>
        <v/>
      </c>
      <c r="AH243" s="12"/>
      <c r="AI243" s="21" t="str">
        <f t="shared" si="103"/>
        <v/>
      </c>
      <c r="AJ243" s="21" t="str">
        <f t="shared" si="104"/>
        <v/>
      </c>
      <c r="AK243" s="21" t="e">
        <f t="shared" si="105"/>
        <v>#DIV/0!</v>
      </c>
      <c r="AL243" s="6"/>
      <c r="AM243" s="6"/>
      <c r="AN243" s="6"/>
      <c r="AO243" s="6"/>
    </row>
    <row r="244" spans="1:41" ht="18.75" customHeight="1" thickBot="1">
      <c r="A244" t="str">
        <f t="shared" si="99"/>
        <v/>
      </c>
      <c r="B244" s="73"/>
      <c r="C244" s="73"/>
      <c r="D244" s="73"/>
      <c r="E244" s="73"/>
      <c r="F244" s="73"/>
      <c r="G244" s="73"/>
      <c r="H244" s="73"/>
      <c r="I244" s="74"/>
      <c r="J244" s="74"/>
      <c r="K244" s="73"/>
      <c r="L244" s="6" t="str">
        <f t="shared" si="108"/>
        <v>Saturday</v>
      </c>
      <c r="M244" s="6" t="str">
        <f t="shared" si="109"/>
        <v>Saturday</v>
      </c>
      <c r="N244" s="6">
        <f t="shared" si="110"/>
        <v>1900</v>
      </c>
      <c r="O244" s="6">
        <f t="shared" si="111"/>
        <v>1</v>
      </c>
      <c r="P244" s="6">
        <f t="shared" si="112"/>
        <v>0</v>
      </c>
      <c r="Q244" s="6">
        <f t="shared" si="113"/>
        <v>0</v>
      </c>
      <c r="R244" s="6">
        <f t="shared" si="114"/>
        <v>0</v>
      </c>
      <c r="S244" s="6" t="str">
        <f t="shared" si="115"/>
        <v>1900/1/0</v>
      </c>
      <c r="T244" s="7">
        <f t="shared" si="97"/>
        <v>0</v>
      </c>
      <c r="U244" s="8">
        <f t="shared" si="116"/>
        <v>10000</v>
      </c>
      <c r="V244" s="7">
        <f t="shared" si="100"/>
        <v>0</v>
      </c>
      <c r="W244" s="9">
        <f t="shared" si="117"/>
        <v>0</v>
      </c>
      <c r="X244" s="9" t="str">
        <f t="shared" si="98"/>
        <v/>
      </c>
      <c r="Y244" s="9" t="str">
        <f t="shared" si="101"/>
        <v/>
      </c>
      <c r="Z244" s="10" t="str">
        <f t="shared" si="102"/>
        <v/>
      </c>
      <c r="AA244" s="9">
        <f t="shared" si="118"/>
        <v>0</v>
      </c>
      <c r="AB244" s="11" t="e">
        <f>COUNTIF(H$2:H244,"&gt;0")/(COUNTIF(H$2:H244,"&lt;0")+COUNTIF(H$2:H244,"&gt;0"))</f>
        <v>#DIV/0!</v>
      </c>
      <c r="AC244" s="11" t="e">
        <f t="shared" si="119"/>
        <v>#DIV/0!</v>
      </c>
      <c r="AD244" s="8" t="e">
        <f t="shared" si="120"/>
        <v>#DIV/0!</v>
      </c>
      <c r="AE244" s="11" t="e">
        <f t="shared" si="106"/>
        <v>#DIV/0!</v>
      </c>
      <c r="AF244" s="11" t="e">
        <f t="shared" si="107"/>
        <v>#DIV/0!</v>
      </c>
      <c r="AG244" s="12" t="str">
        <f>IF(ISERROR(SUMIF($G$1:$G244,"&gt;0")/-SUMIF($G$1:$G244,"&lt;0"))=FALSE,SUMIF($G$1:$G244,"&gt;0")/-SUMIF($G$1:$G244,"&lt;0"),"")</f>
        <v/>
      </c>
      <c r="AH244" s="12"/>
      <c r="AI244" s="21" t="str">
        <f t="shared" si="103"/>
        <v/>
      </c>
      <c r="AJ244" s="21" t="str">
        <f t="shared" si="104"/>
        <v/>
      </c>
      <c r="AK244" s="21" t="e">
        <f t="shared" si="105"/>
        <v>#DIV/0!</v>
      </c>
      <c r="AL244" s="6"/>
      <c r="AM244" s="6"/>
      <c r="AN244" s="6"/>
      <c r="AO244" s="6"/>
    </row>
    <row r="245" spans="1:41" ht="18.75" customHeight="1" thickBot="1">
      <c r="A245" t="str">
        <f t="shared" si="99"/>
        <v/>
      </c>
      <c r="B245" s="73"/>
      <c r="C245" s="73"/>
      <c r="D245" s="73"/>
      <c r="E245" s="73"/>
      <c r="F245" s="73"/>
      <c r="G245" s="73"/>
      <c r="H245" s="73"/>
      <c r="I245" s="74"/>
      <c r="J245" s="74"/>
      <c r="K245" s="73"/>
      <c r="L245" s="6" t="str">
        <f t="shared" si="108"/>
        <v>Saturday</v>
      </c>
      <c r="M245" s="6" t="str">
        <f t="shared" si="109"/>
        <v>Saturday</v>
      </c>
      <c r="N245" s="6">
        <f t="shared" si="110"/>
        <v>1900</v>
      </c>
      <c r="O245" s="6">
        <f t="shared" si="111"/>
        <v>1</v>
      </c>
      <c r="P245" s="6">
        <f t="shared" si="112"/>
        <v>0</v>
      </c>
      <c r="Q245" s="6">
        <f t="shared" si="113"/>
        <v>0</v>
      </c>
      <c r="R245" s="6">
        <f t="shared" si="114"/>
        <v>0</v>
      </c>
      <c r="S245" s="6" t="str">
        <f t="shared" si="115"/>
        <v>1900/1/0</v>
      </c>
      <c r="T245" s="7">
        <f t="shared" si="97"/>
        <v>0</v>
      </c>
      <c r="U245" s="8">
        <f t="shared" si="116"/>
        <v>10000</v>
      </c>
      <c r="V245" s="7">
        <f t="shared" si="100"/>
        <v>0</v>
      </c>
      <c r="W245" s="9">
        <f t="shared" si="117"/>
        <v>0</v>
      </c>
      <c r="X245" s="9" t="str">
        <f t="shared" si="98"/>
        <v/>
      </c>
      <c r="Y245" s="9" t="str">
        <f t="shared" si="101"/>
        <v/>
      </c>
      <c r="Z245" s="10" t="str">
        <f t="shared" si="102"/>
        <v/>
      </c>
      <c r="AA245" s="9">
        <f t="shared" si="118"/>
        <v>0</v>
      </c>
      <c r="AB245" s="11" t="e">
        <f>COUNTIF(H$2:H245,"&gt;0")/(COUNTIF(H$2:H245,"&lt;0")+COUNTIF(H$2:H245,"&gt;0"))</f>
        <v>#DIV/0!</v>
      </c>
      <c r="AC245" s="11" t="e">
        <f t="shared" si="119"/>
        <v>#DIV/0!</v>
      </c>
      <c r="AD245" s="8" t="e">
        <f t="shared" si="120"/>
        <v>#DIV/0!</v>
      </c>
      <c r="AE245" s="11" t="e">
        <f t="shared" si="106"/>
        <v>#DIV/0!</v>
      </c>
      <c r="AF245" s="11" t="e">
        <f t="shared" si="107"/>
        <v>#DIV/0!</v>
      </c>
      <c r="AG245" s="12" t="str">
        <f>IF(ISERROR(SUMIF($G$1:$G245,"&gt;0")/-SUMIF($G$1:$G245,"&lt;0"))=FALSE,SUMIF($G$1:$G245,"&gt;0")/-SUMIF($G$1:$G245,"&lt;0"),"")</f>
        <v/>
      </c>
      <c r="AH245" s="12"/>
      <c r="AI245" s="21" t="str">
        <f t="shared" si="103"/>
        <v/>
      </c>
      <c r="AJ245" s="21" t="str">
        <f t="shared" si="104"/>
        <v/>
      </c>
      <c r="AK245" s="21" t="e">
        <f t="shared" si="105"/>
        <v>#DIV/0!</v>
      </c>
      <c r="AL245" s="15"/>
      <c r="AM245" s="6"/>
      <c r="AN245" s="6"/>
      <c r="AO245" s="6"/>
    </row>
    <row r="246" spans="1:41" ht="18.75" customHeight="1" thickBot="1">
      <c r="A246" t="str">
        <f t="shared" si="99"/>
        <v/>
      </c>
      <c r="B246" s="73"/>
      <c r="C246" s="73"/>
      <c r="D246" s="73"/>
      <c r="E246" s="73"/>
      <c r="F246" s="73"/>
      <c r="G246" s="73"/>
      <c r="H246" s="73"/>
      <c r="I246" s="74"/>
      <c r="J246" s="74"/>
      <c r="K246" s="73"/>
      <c r="L246" s="6" t="str">
        <f t="shared" si="108"/>
        <v>Saturday</v>
      </c>
      <c r="M246" s="6" t="str">
        <f t="shared" si="109"/>
        <v>Saturday</v>
      </c>
      <c r="N246" s="6">
        <f t="shared" si="110"/>
        <v>1900</v>
      </c>
      <c r="O246" s="6">
        <f t="shared" si="111"/>
        <v>1</v>
      </c>
      <c r="P246" s="6">
        <f t="shared" si="112"/>
        <v>0</v>
      </c>
      <c r="Q246" s="6">
        <f t="shared" si="113"/>
        <v>0</v>
      </c>
      <c r="R246" s="6">
        <f t="shared" si="114"/>
        <v>0</v>
      </c>
      <c r="S246" s="6" t="str">
        <f t="shared" si="115"/>
        <v>1900/1/0</v>
      </c>
      <c r="T246" s="7">
        <f t="shared" si="97"/>
        <v>0</v>
      </c>
      <c r="U246" s="8">
        <f t="shared" si="116"/>
        <v>10000</v>
      </c>
      <c r="V246" s="7">
        <f t="shared" si="100"/>
        <v>0</v>
      </c>
      <c r="W246" s="9">
        <f t="shared" si="117"/>
        <v>0</v>
      </c>
      <c r="X246" s="9" t="str">
        <f t="shared" si="98"/>
        <v/>
      </c>
      <c r="Y246" s="9" t="str">
        <f t="shared" si="101"/>
        <v/>
      </c>
      <c r="Z246" s="10" t="str">
        <f t="shared" si="102"/>
        <v/>
      </c>
      <c r="AA246" s="9">
        <f t="shared" si="118"/>
        <v>0</v>
      </c>
      <c r="AB246" s="11" t="e">
        <f>COUNTIF(H$2:H246,"&gt;0")/(COUNTIF(H$2:H246,"&lt;0")+COUNTIF(H$2:H246,"&gt;0"))</f>
        <v>#DIV/0!</v>
      </c>
      <c r="AC246" s="11" t="e">
        <f t="shared" si="119"/>
        <v>#DIV/0!</v>
      </c>
      <c r="AD246" s="8" t="e">
        <f t="shared" si="120"/>
        <v>#DIV/0!</v>
      </c>
      <c r="AE246" s="11" t="e">
        <f t="shared" si="106"/>
        <v>#DIV/0!</v>
      </c>
      <c r="AF246" s="11" t="e">
        <f t="shared" si="107"/>
        <v>#DIV/0!</v>
      </c>
      <c r="AG246" s="12" t="str">
        <f>IF(ISERROR(SUMIF($G$1:$G246,"&gt;0")/-SUMIF($G$1:$G246,"&lt;0"))=FALSE,SUMIF($G$1:$G246,"&gt;0")/-SUMIF($G$1:$G246,"&lt;0"),"")</f>
        <v/>
      </c>
      <c r="AH246" s="12"/>
      <c r="AI246" s="21" t="str">
        <f t="shared" si="103"/>
        <v/>
      </c>
      <c r="AJ246" s="21" t="str">
        <f t="shared" si="104"/>
        <v/>
      </c>
      <c r="AK246" s="21" t="e">
        <f t="shared" si="105"/>
        <v>#DIV/0!</v>
      </c>
      <c r="AL246" s="6"/>
      <c r="AM246" s="6"/>
      <c r="AN246" s="6"/>
      <c r="AO246" s="6"/>
    </row>
    <row r="247" spans="1:41" ht="18.75" customHeight="1" thickBot="1">
      <c r="A247" t="str">
        <f t="shared" si="99"/>
        <v/>
      </c>
      <c r="B247" s="73"/>
      <c r="C247" s="73"/>
      <c r="D247" s="73"/>
      <c r="E247" s="73"/>
      <c r="F247" s="73"/>
      <c r="G247" s="73"/>
      <c r="H247" s="73"/>
      <c r="I247" s="74"/>
      <c r="J247" s="74"/>
      <c r="K247" s="73"/>
      <c r="L247" s="6" t="str">
        <f t="shared" si="108"/>
        <v>Saturday</v>
      </c>
      <c r="M247" s="6" t="str">
        <f t="shared" si="109"/>
        <v>Saturday</v>
      </c>
      <c r="N247" s="6">
        <f t="shared" si="110"/>
        <v>1900</v>
      </c>
      <c r="O247" s="6">
        <f t="shared" si="111"/>
        <v>1</v>
      </c>
      <c r="P247" s="6">
        <f t="shared" si="112"/>
        <v>0</v>
      </c>
      <c r="Q247" s="6">
        <f t="shared" si="113"/>
        <v>0</v>
      </c>
      <c r="R247" s="6">
        <f t="shared" si="114"/>
        <v>0</v>
      </c>
      <c r="S247" s="6" t="str">
        <f t="shared" si="115"/>
        <v>1900/1/0</v>
      </c>
      <c r="T247" s="7">
        <f t="shared" si="97"/>
        <v>0</v>
      </c>
      <c r="U247" s="8">
        <f t="shared" si="116"/>
        <v>10000</v>
      </c>
      <c r="V247" s="7">
        <f t="shared" si="100"/>
        <v>0</v>
      </c>
      <c r="W247" s="9">
        <f t="shared" si="117"/>
        <v>0</v>
      </c>
      <c r="X247" s="9" t="str">
        <f t="shared" si="98"/>
        <v/>
      </c>
      <c r="Y247" s="9" t="str">
        <f t="shared" si="101"/>
        <v/>
      </c>
      <c r="Z247" s="10" t="str">
        <f t="shared" si="102"/>
        <v/>
      </c>
      <c r="AA247" s="9">
        <f t="shared" si="118"/>
        <v>0</v>
      </c>
      <c r="AB247" s="11" t="e">
        <f>COUNTIF(H$2:H247,"&gt;0")/(COUNTIF(H$2:H247,"&lt;0")+COUNTIF(H$2:H247,"&gt;0"))</f>
        <v>#DIV/0!</v>
      </c>
      <c r="AC247" s="11" t="e">
        <f t="shared" si="119"/>
        <v>#DIV/0!</v>
      </c>
      <c r="AD247" s="8" t="e">
        <f t="shared" si="120"/>
        <v>#DIV/0!</v>
      </c>
      <c r="AE247" s="11" t="e">
        <f t="shared" si="106"/>
        <v>#DIV/0!</v>
      </c>
      <c r="AF247" s="11" t="e">
        <f t="shared" si="107"/>
        <v>#DIV/0!</v>
      </c>
      <c r="AG247" s="12" t="str">
        <f>IF(ISERROR(SUMIF($G$1:$G247,"&gt;0")/-SUMIF($G$1:$G247,"&lt;0"))=FALSE,SUMIF($G$1:$G247,"&gt;0")/-SUMIF($G$1:$G247,"&lt;0"),"")</f>
        <v/>
      </c>
      <c r="AH247" s="12"/>
      <c r="AI247" s="21" t="str">
        <f t="shared" si="103"/>
        <v/>
      </c>
      <c r="AJ247" s="21" t="str">
        <f t="shared" si="104"/>
        <v/>
      </c>
      <c r="AK247" s="21" t="e">
        <f t="shared" si="105"/>
        <v>#DIV/0!</v>
      </c>
      <c r="AL247" s="6"/>
      <c r="AM247" s="6"/>
      <c r="AN247" s="6"/>
      <c r="AO247" s="6"/>
    </row>
    <row r="248" spans="1:41" ht="18.75" customHeight="1" thickBot="1">
      <c r="A248" t="str">
        <f t="shared" si="99"/>
        <v/>
      </c>
      <c r="B248" s="73"/>
      <c r="C248" s="73"/>
      <c r="D248" s="73"/>
      <c r="E248" s="73"/>
      <c r="F248" s="73"/>
      <c r="G248" s="73"/>
      <c r="H248" s="73"/>
      <c r="I248" s="74"/>
      <c r="J248" s="74"/>
      <c r="K248" s="73"/>
      <c r="L248" s="6" t="str">
        <f t="shared" si="108"/>
        <v>Saturday</v>
      </c>
      <c r="M248" s="6" t="str">
        <f t="shared" si="109"/>
        <v>Saturday</v>
      </c>
      <c r="N248" s="6">
        <f t="shared" si="110"/>
        <v>1900</v>
      </c>
      <c r="O248" s="6">
        <f t="shared" si="111"/>
        <v>1</v>
      </c>
      <c r="P248" s="6">
        <f t="shared" si="112"/>
        <v>0</v>
      </c>
      <c r="Q248" s="6">
        <f t="shared" si="113"/>
        <v>0</v>
      </c>
      <c r="R248" s="6">
        <f t="shared" si="114"/>
        <v>0</v>
      </c>
      <c r="S248" s="6" t="str">
        <f t="shared" si="115"/>
        <v>1900/1/0</v>
      </c>
      <c r="T248" s="7">
        <f t="shared" si="97"/>
        <v>0</v>
      </c>
      <c r="U248" s="8">
        <f t="shared" si="116"/>
        <v>10000</v>
      </c>
      <c r="V248" s="7">
        <f t="shared" si="100"/>
        <v>0</v>
      </c>
      <c r="W248" s="9">
        <f t="shared" si="117"/>
        <v>0</v>
      </c>
      <c r="X248" s="9" t="str">
        <f t="shared" si="98"/>
        <v/>
      </c>
      <c r="Y248" s="9" t="str">
        <f t="shared" si="101"/>
        <v/>
      </c>
      <c r="Z248" s="10" t="str">
        <f t="shared" si="102"/>
        <v/>
      </c>
      <c r="AA248" s="9">
        <f t="shared" si="118"/>
        <v>0</v>
      </c>
      <c r="AB248" s="11" t="e">
        <f>COUNTIF(H$2:H248,"&gt;0")/(COUNTIF(H$2:H248,"&lt;0")+COUNTIF(H$2:H248,"&gt;0"))</f>
        <v>#DIV/0!</v>
      </c>
      <c r="AC248" s="11" t="e">
        <f t="shared" si="119"/>
        <v>#DIV/0!</v>
      </c>
      <c r="AD248" s="8" t="e">
        <f t="shared" si="120"/>
        <v>#DIV/0!</v>
      </c>
      <c r="AE248" s="11" t="e">
        <f t="shared" si="106"/>
        <v>#DIV/0!</v>
      </c>
      <c r="AF248" s="11" t="e">
        <f t="shared" si="107"/>
        <v>#DIV/0!</v>
      </c>
      <c r="AG248" s="12" t="str">
        <f>IF(ISERROR(SUMIF($G$1:$G248,"&gt;0")/-SUMIF($G$1:$G248,"&lt;0"))=FALSE,SUMIF($G$1:$G248,"&gt;0")/-SUMIF($G$1:$G248,"&lt;0"),"")</f>
        <v/>
      </c>
      <c r="AH248" s="12"/>
      <c r="AI248" s="21" t="str">
        <f t="shared" si="103"/>
        <v/>
      </c>
      <c r="AJ248" s="21" t="str">
        <f t="shared" si="104"/>
        <v/>
      </c>
      <c r="AK248" s="21" t="e">
        <f t="shared" si="105"/>
        <v>#DIV/0!</v>
      </c>
      <c r="AL248" s="6"/>
      <c r="AM248" s="6"/>
      <c r="AN248" s="6"/>
      <c r="AO248" s="6"/>
    </row>
    <row r="249" spans="1:41" ht="18.75" customHeight="1" thickBot="1">
      <c r="A249" t="str">
        <f t="shared" si="99"/>
        <v/>
      </c>
      <c r="B249" s="73"/>
      <c r="C249" s="73"/>
      <c r="D249" s="73"/>
      <c r="E249" s="73"/>
      <c r="F249" s="73"/>
      <c r="G249" s="73"/>
      <c r="H249" s="73"/>
      <c r="I249" s="74"/>
      <c r="J249" s="74"/>
      <c r="K249" s="73"/>
      <c r="L249" s="6" t="str">
        <f t="shared" si="108"/>
        <v>Saturday</v>
      </c>
      <c r="M249" s="6" t="str">
        <f t="shared" si="109"/>
        <v>Saturday</v>
      </c>
      <c r="N249" s="6">
        <f t="shared" si="110"/>
        <v>1900</v>
      </c>
      <c r="O249" s="6">
        <f t="shared" si="111"/>
        <v>1</v>
      </c>
      <c r="P249" s="6">
        <f t="shared" si="112"/>
        <v>0</v>
      </c>
      <c r="Q249" s="6">
        <f t="shared" si="113"/>
        <v>0</v>
      </c>
      <c r="R249" s="6">
        <f t="shared" si="114"/>
        <v>0</v>
      </c>
      <c r="S249" s="6" t="str">
        <f t="shared" si="115"/>
        <v>1900/1/0</v>
      </c>
      <c r="T249" s="7">
        <f t="shared" si="97"/>
        <v>0</v>
      </c>
      <c r="U249" s="8">
        <f t="shared" si="116"/>
        <v>10000</v>
      </c>
      <c r="V249" s="7">
        <f t="shared" si="100"/>
        <v>0</v>
      </c>
      <c r="W249" s="9">
        <f t="shared" si="117"/>
        <v>0</v>
      </c>
      <c r="X249" s="9" t="str">
        <f t="shared" si="98"/>
        <v/>
      </c>
      <c r="Y249" s="9" t="str">
        <f t="shared" si="101"/>
        <v/>
      </c>
      <c r="Z249" s="10" t="str">
        <f t="shared" si="102"/>
        <v/>
      </c>
      <c r="AA249" s="9">
        <f t="shared" si="118"/>
        <v>0</v>
      </c>
      <c r="AB249" s="11" t="e">
        <f>COUNTIF(H$2:H249,"&gt;0")/(COUNTIF(H$2:H249,"&lt;0")+COUNTIF(H$2:H249,"&gt;0"))</f>
        <v>#DIV/0!</v>
      </c>
      <c r="AC249" s="11" t="e">
        <f t="shared" si="119"/>
        <v>#DIV/0!</v>
      </c>
      <c r="AD249" s="8" t="e">
        <f t="shared" si="120"/>
        <v>#DIV/0!</v>
      </c>
      <c r="AE249" s="11" t="e">
        <f t="shared" si="106"/>
        <v>#DIV/0!</v>
      </c>
      <c r="AF249" s="11" t="e">
        <f t="shared" si="107"/>
        <v>#DIV/0!</v>
      </c>
      <c r="AG249" s="12" t="str">
        <f>IF(ISERROR(SUMIF($G$1:$G249,"&gt;0")/-SUMIF($G$1:$G249,"&lt;0"))=FALSE,SUMIF($G$1:$G249,"&gt;0")/-SUMIF($G$1:$G249,"&lt;0"),"")</f>
        <v/>
      </c>
      <c r="AH249" s="12"/>
      <c r="AI249" s="21" t="str">
        <f t="shared" si="103"/>
        <v/>
      </c>
      <c r="AJ249" s="21" t="str">
        <f t="shared" si="104"/>
        <v/>
      </c>
      <c r="AK249" s="21" t="e">
        <f t="shared" si="105"/>
        <v>#DIV/0!</v>
      </c>
      <c r="AL249" s="6"/>
      <c r="AM249" s="6"/>
      <c r="AN249" s="6"/>
      <c r="AO249" s="6"/>
    </row>
    <row r="250" spans="1:41" ht="18.75" customHeight="1" thickBot="1">
      <c r="A250" t="str">
        <f t="shared" si="99"/>
        <v/>
      </c>
      <c r="B250" s="73"/>
      <c r="C250" s="73"/>
      <c r="D250" s="73"/>
      <c r="E250" s="73"/>
      <c r="F250" s="73"/>
      <c r="G250" s="73"/>
      <c r="H250" s="73"/>
      <c r="I250" s="74"/>
      <c r="J250" s="74"/>
      <c r="K250" s="73"/>
      <c r="L250" s="6" t="str">
        <f t="shared" si="108"/>
        <v>Saturday</v>
      </c>
      <c r="M250" s="6" t="str">
        <f t="shared" si="109"/>
        <v>Saturday</v>
      </c>
      <c r="N250" s="6">
        <f t="shared" si="110"/>
        <v>1900</v>
      </c>
      <c r="O250" s="6">
        <f t="shared" si="111"/>
        <v>1</v>
      </c>
      <c r="P250" s="6">
        <f t="shared" si="112"/>
        <v>0</v>
      </c>
      <c r="Q250" s="6">
        <f t="shared" si="113"/>
        <v>0</v>
      </c>
      <c r="R250" s="6">
        <f t="shared" si="114"/>
        <v>0</v>
      </c>
      <c r="S250" s="6" t="str">
        <f t="shared" si="115"/>
        <v>1900/1/0</v>
      </c>
      <c r="T250" s="7">
        <f t="shared" si="97"/>
        <v>0</v>
      </c>
      <c r="U250" s="8">
        <f t="shared" si="116"/>
        <v>10000</v>
      </c>
      <c r="V250" s="7">
        <f t="shared" si="100"/>
        <v>0</v>
      </c>
      <c r="W250" s="9">
        <f t="shared" si="117"/>
        <v>0</v>
      </c>
      <c r="X250" s="9" t="str">
        <f t="shared" si="98"/>
        <v/>
      </c>
      <c r="Y250" s="9" t="str">
        <f t="shared" si="101"/>
        <v/>
      </c>
      <c r="Z250" s="10" t="str">
        <f t="shared" si="102"/>
        <v/>
      </c>
      <c r="AA250" s="9">
        <f t="shared" si="118"/>
        <v>0</v>
      </c>
      <c r="AB250" s="11" t="e">
        <f>COUNTIF(H$2:H250,"&gt;0")/(COUNTIF(H$2:H250,"&lt;0")+COUNTIF(H$2:H250,"&gt;0"))</f>
        <v>#DIV/0!</v>
      </c>
      <c r="AC250" s="11" t="e">
        <f t="shared" si="119"/>
        <v>#DIV/0!</v>
      </c>
      <c r="AD250" s="8" t="e">
        <f t="shared" si="120"/>
        <v>#DIV/0!</v>
      </c>
      <c r="AE250" s="11" t="e">
        <f t="shared" si="106"/>
        <v>#DIV/0!</v>
      </c>
      <c r="AF250" s="11" t="e">
        <f t="shared" si="107"/>
        <v>#DIV/0!</v>
      </c>
      <c r="AG250" s="12" t="str">
        <f>IF(ISERROR(SUMIF($G$1:$G250,"&gt;0")/-SUMIF($G$1:$G250,"&lt;0"))=FALSE,SUMIF($G$1:$G250,"&gt;0")/-SUMIF($G$1:$G250,"&lt;0"),"")</f>
        <v/>
      </c>
      <c r="AH250" s="12"/>
      <c r="AI250" s="21" t="str">
        <f t="shared" si="103"/>
        <v/>
      </c>
      <c r="AJ250" s="21" t="str">
        <f t="shared" si="104"/>
        <v/>
      </c>
      <c r="AK250" s="21" t="e">
        <f t="shared" si="105"/>
        <v>#DIV/0!</v>
      </c>
      <c r="AL250" s="6"/>
      <c r="AM250" s="6"/>
      <c r="AN250" s="6"/>
      <c r="AO250" s="6"/>
    </row>
    <row r="251" spans="1:41" ht="18.75" customHeight="1" thickBot="1">
      <c r="A251" t="str">
        <f t="shared" si="99"/>
        <v/>
      </c>
      <c r="B251" s="73"/>
      <c r="C251" s="73"/>
      <c r="D251" s="73"/>
      <c r="E251" s="73"/>
      <c r="F251" s="73"/>
      <c r="G251" s="73"/>
      <c r="H251" s="73"/>
      <c r="I251" s="74"/>
      <c r="J251" s="74"/>
      <c r="K251" s="73"/>
      <c r="L251" s="6" t="str">
        <f t="shared" si="108"/>
        <v>Saturday</v>
      </c>
      <c r="M251" s="6" t="str">
        <f t="shared" si="109"/>
        <v>Saturday</v>
      </c>
      <c r="N251" s="6">
        <f t="shared" si="110"/>
        <v>1900</v>
      </c>
      <c r="O251" s="6">
        <f t="shared" si="111"/>
        <v>1</v>
      </c>
      <c r="P251" s="6">
        <f t="shared" si="112"/>
        <v>0</v>
      </c>
      <c r="Q251" s="6">
        <f t="shared" si="113"/>
        <v>0</v>
      </c>
      <c r="R251" s="6">
        <f t="shared" si="114"/>
        <v>0</v>
      </c>
      <c r="S251" s="6" t="str">
        <f t="shared" si="115"/>
        <v>1900/1/0</v>
      </c>
      <c r="T251" s="7">
        <f t="shared" si="97"/>
        <v>0</v>
      </c>
      <c r="U251" s="8">
        <f t="shared" si="116"/>
        <v>10000</v>
      </c>
      <c r="V251" s="7">
        <f t="shared" si="100"/>
        <v>0</v>
      </c>
      <c r="W251" s="9">
        <f t="shared" si="117"/>
        <v>0</v>
      </c>
      <c r="X251" s="9" t="str">
        <f t="shared" si="98"/>
        <v/>
      </c>
      <c r="Y251" s="9" t="str">
        <f t="shared" si="101"/>
        <v/>
      </c>
      <c r="Z251" s="10" t="str">
        <f t="shared" si="102"/>
        <v/>
      </c>
      <c r="AA251" s="9">
        <f t="shared" si="118"/>
        <v>0</v>
      </c>
      <c r="AB251" s="11" t="e">
        <f>COUNTIF(H$2:H251,"&gt;0")/(COUNTIF(H$2:H251,"&lt;0")+COUNTIF(H$2:H251,"&gt;0"))</f>
        <v>#DIV/0!</v>
      </c>
      <c r="AC251" s="11" t="e">
        <f t="shared" si="119"/>
        <v>#DIV/0!</v>
      </c>
      <c r="AD251" s="8" t="e">
        <f t="shared" si="120"/>
        <v>#DIV/0!</v>
      </c>
      <c r="AE251" s="11" t="e">
        <f t="shared" si="106"/>
        <v>#DIV/0!</v>
      </c>
      <c r="AF251" s="11" t="e">
        <f t="shared" si="107"/>
        <v>#DIV/0!</v>
      </c>
      <c r="AG251" s="12" t="str">
        <f>IF(ISERROR(SUMIF($G$1:$G251,"&gt;0")/-SUMIF($G$1:$G251,"&lt;0"))=FALSE,SUMIF($G$1:$G251,"&gt;0")/-SUMIF($G$1:$G251,"&lt;0"),"")</f>
        <v/>
      </c>
      <c r="AH251" s="12"/>
      <c r="AI251" s="21" t="str">
        <f t="shared" si="103"/>
        <v/>
      </c>
      <c r="AJ251" s="21" t="str">
        <f t="shared" si="104"/>
        <v/>
      </c>
      <c r="AK251" s="21" t="e">
        <f t="shared" si="105"/>
        <v>#DIV/0!</v>
      </c>
      <c r="AL251" s="6"/>
      <c r="AM251" s="6"/>
      <c r="AN251" s="6"/>
      <c r="AO251" s="6"/>
    </row>
    <row r="252" spans="1:41" ht="18.75" customHeight="1" thickBot="1">
      <c r="A252" t="str">
        <f t="shared" si="99"/>
        <v/>
      </c>
      <c r="B252" s="73"/>
      <c r="C252" s="73"/>
      <c r="D252" s="73"/>
      <c r="E252" s="73"/>
      <c r="F252" s="73"/>
      <c r="G252" s="73"/>
      <c r="H252" s="73"/>
      <c r="I252" s="74"/>
      <c r="J252" s="74"/>
      <c r="K252" s="73"/>
      <c r="L252" s="6" t="str">
        <f t="shared" si="108"/>
        <v>Saturday</v>
      </c>
      <c r="M252" s="6" t="str">
        <f t="shared" si="109"/>
        <v>Saturday</v>
      </c>
      <c r="N252" s="6">
        <f t="shared" si="110"/>
        <v>1900</v>
      </c>
      <c r="O252" s="6">
        <f t="shared" si="111"/>
        <v>1</v>
      </c>
      <c r="P252" s="6">
        <f t="shared" si="112"/>
        <v>0</v>
      </c>
      <c r="Q252" s="6">
        <f t="shared" si="113"/>
        <v>0</v>
      </c>
      <c r="R252" s="6">
        <f t="shared" si="114"/>
        <v>0</v>
      </c>
      <c r="S252" s="6" t="str">
        <f t="shared" si="115"/>
        <v>1900/1/0</v>
      </c>
      <c r="T252" s="7">
        <f t="shared" si="97"/>
        <v>0</v>
      </c>
      <c r="U252" s="8">
        <f t="shared" si="116"/>
        <v>10000</v>
      </c>
      <c r="V252" s="7">
        <f t="shared" si="100"/>
        <v>0</v>
      </c>
      <c r="W252" s="9">
        <f t="shared" si="117"/>
        <v>0</v>
      </c>
      <c r="X252" s="9" t="str">
        <f t="shared" si="98"/>
        <v/>
      </c>
      <c r="Y252" s="9" t="str">
        <f t="shared" si="101"/>
        <v/>
      </c>
      <c r="Z252" s="10" t="str">
        <f t="shared" si="102"/>
        <v/>
      </c>
      <c r="AA252" s="9">
        <f t="shared" si="118"/>
        <v>0</v>
      </c>
      <c r="AB252" s="11" t="e">
        <f>COUNTIF(H$2:H252,"&gt;0")/(COUNTIF(H$2:H252,"&lt;0")+COUNTIF(H$2:H252,"&gt;0"))</f>
        <v>#DIV/0!</v>
      </c>
      <c r="AC252" s="11" t="e">
        <f t="shared" si="119"/>
        <v>#DIV/0!</v>
      </c>
      <c r="AD252" s="8" t="e">
        <f t="shared" si="120"/>
        <v>#DIV/0!</v>
      </c>
      <c r="AE252" s="11" t="e">
        <f t="shared" si="106"/>
        <v>#DIV/0!</v>
      </c>
      <c r="AF252" s="11" t="e">
        <f t="shared" si="107"/>
        <v>#DIV/0!</v>
      </c>
      <c r="AG252" s="12" t="str">
        <f>IF(ISERROR(SUMIF($G$1:$G252,"&gt;0")/-SUMIF($G$1:$G252,"&lt;0"))=FALSE,SUMIF($G$1:$G252,"&gt;0")/-SUMIF($G$1:$G252,"&lt;0"),"")</f>
        <v/>
      </c>
      <c r="AH252" s="12"/>
      <c r="AI252" s="21" t="str">
        <f t="shared" si="103"/>
        <v/>
      </c>
      <c r="AJ252" s="21" t="str">
        <f t="shared" si="104"/>
        <v/>
      </c>
      <c r="AK252" s="21" t="e">
        <f t="shared" si="105"/>
        <v>#DIV/0!</v>
      </c>
      <c r="AL252" s="6"/>
      <c r="AM252" s="6"/>
      <c r="AN252" s="6"/>
      <c r="AO252" s="6"/>
    </row>
    <row r="253" spans="1:41" ht="18.75" customHeight="1" thickBot="1">
      <c r="A253" t="str">
        <f t="shared" si="99"/>
        <v/>
      </c>
      <c r="B253" s="73"/>
      <c r="C253" s="73"/>
      <c r="D253" s="73"/>
      <c r="E253" s="73"/>
      <c r="F253" s="73"/>
      <c r="G253" s="73"/>
      <c r="H253" s="73"/>
      <c r="I253" s="74"/>
      <c r="J253" s="74"/>
      <c r="K253" s="73"/>
      <c r="L253" s="6" t="str">
        <f t="shared" si="108"/>
        <v>Saturday</v>
      </c>
      <c r="M253" s="6" t="str">
        <f t="shared" si="109"/>
        <v>Saturday</v>
      </c>
      <c r="N253" s="6">
        <f t="shared" si="110"/>
        <v>1900</v>
      </c>
      <c r="O253" s="6">
        <f t="shared" si="111"/>
        <v>1</v>
      </c>
      <c r="P253" s="6">
        <f t="shared" si="112"/>
        <v>0</v>
      </c>
      <c r="Q253" s="6">
        <f t="shared" si="113"/>
        <v>0</v>
      </c>
      <c r="R253" s="6">
        <f t="shared" si="114"/>
        <v>0</v>
      </c>
      <c r="S253" s="6" t="str">
        <f t="shared" si="115"/>
        <v>1900/1/0</v>
      </c>
      <c r="T253" s="7">
        <f t="shared" si="97"/>
        <v>0</v>
      </c>
      <c r="U253" s="8">
        <f t="shared" si="116"/>
        <v>10000</v>
      </c>
      <c r="V253" s="7">
        <f t="shared" si="100"/>
        <v>0</v>
      </c>
      <c r="W253" s="9">
        <f t="shared" si="117"/>
        <v>0</v>
      </c>
      <c r="X253" s="9" t="str">
        <f t="shared" si="98"/>
        <v/>
      </c>
      <c r="Y253" s="9" t="str">
        <f t="shared" si="101"/>
        <v/>
      </c>
      <c r="Z253" s="10" t="str">
        <f t="shared" si="102"/>
        <v/>
      </c>
      <c r="AA253" s="9">
        <f t="shared" si="118"/>
        <v>0</v>
      </c>
      <c r="AB253" s="11" t="e">
        <f>COUNTIF(H$2:H253,"&gt;0")/(COUNTIF(H$2:H253,"&lt;0")+COUNTIF(H$2:H253,"&gt;0"))</f>
        <v>#DIV/0!</v>
      </c>
      <c r="AC253" s="11" t="e">
        <f t="shared" si="119"/>
        <v>#DIV/0!</v>
      </c>
      <c r="AD253" s="8" t="e">
        <f t="shared" si="120"/>
        <v>#DIV/0!</v>
      </c>
      <c r="AE253" s="11" t="e">
        <f t="shared" si="106"/>
        <v>#DIV/0!</v>
      </c>
      <c r="AF253" s="11" t="e">
        <f t="shared" si="107"/>
        <v>#DIV/0!</v>
      </c>
      <c r="AG253" s="12" t="str">
        <f>IF(ISERROR(SUMIF($G$1:$G253,"&gt;0")/-SUMIF($G$1:$G253,"&lt;0"))=FALSE,SUMIF($G$1:$G253,"&gt;0")/-SUMIF($G$1:$G253,"&lt;0"),"")</f>
        <v/>
      </c>
      <c r="AH253" s="12"/>
      <c r="AI253" s="21" t="str">
        <f t="shared" si="103"/>
        <v/>
      </c>
      <c r="AJ253" s="21" t="str">
        <f t="shared" si="104"/>
        <v/>
      </c>
      <c r="AK253" s="21" t="e">
        <f t="shared" si="105"/>
        <v>#DIV/0!</v>
      </c>
      <c r="AL253" s="6"/>
      <c r="AM253" s="6"/>
      <c r="AN253" s="6"/>
      <c r="AO253" s="6"/>
    </row>
    <row r="254" spans="1:41" ht="18.75" customHeight="1" thickBot="1">
      <c r="A254" t="str">
        <f t="shared" si="99"/>
        <v/>
      </c>
      <c r="B254" s="73"/>
      <c r="C254" s="73"/>
      <c r="D254" s="73"/>
      <c r="E254" s="73"/>
      <c r="F254" s="73"/>
      <c r="G254" s="73"/>
      <c r="H254" s="73"/>
      <c r="I254" s="74"/>
      <c r="J254" s="74"/>
      <c r="K254" s="73"/>
      <c r="L254" s="6" t="str">
        <f t="shared" si="108"/>
        <v>Saturday</v>
      </c>
      <c r="M254" s="6" t="str">
        <f t="shared" si="109"/>
        <v>Saturday</v>
      </c>
      <c r="N254" s="6">
        <f t="shared" si="110"/>
        <v>1900</v>
      </c>
      <c r="O254" s="6">
        <f t="shared" si="111"/>
        <v>1</v>
      </c>
      <c r="P254" s="6">
        <f t="shared" si="112"/>
        <v>0</v>
      </c>
      <c r="Q254" s="6">
        <f t="shared" si="113"/>
        <v>0</v>
      </c>
      <c r="R254" s="6">
        <f t="shared" si="114"/>
        <v>0</v>
      </c>
      <c r="S254" s="6" t="str">
        <f t="shared" si="115"/>
        <v>1900/1/0</v>
      </c>
      <c r="T254" s="7">
        <f t="shared" si="97"/>
        <v>0</v>
      </c>
      <c r="U254" s="8">
        <f t="shared" si="116"/>
        <v>10000</v>
      </c>
      <c r="V254" s="7">
        <f t="shared" si="100"/>
        <v>0</v>
      </c>
      <c r="W254" s="9">
        <f t="shared" si="117"/>
        <v>0</v>
      </c>
      <c r="X254" s="9" t="str">
        <f t="shared" si="98"/>
        <v/>
      </c>
      <c r="Y254" s="9" t="str">
        <f t="shared" si="101"/>
        <v/>
      </c>
      <c r="Z254" s="10" t="str">
        <f t="shared" si="102"/>
        <v/>
      </c>
      <c r="AA254" s="9">
        <f t="shared" si="118"/>
        <v>0</v>
      </c>
      <c r="AB254" s="11" t="e">
        <f>COUNTIF(H$2:H254,"&gt;0")/(COUNTIF(H$2:H254,"&lt;0")+COUNTIF(H$2:H254,"&gt;0"))</f>
        <v>#DIV/0!</v>
      </c>
      <c r="AC254" s="11" t="e">
        <f t="shared" si="119"/>
        <v>#DIV/0!</v>
      </c>
      <c r="AD254" s="8" t="e">
        <f t="shared" si="120"/>
        <v>#DIV/0!</v>
      </c>
      <c r="AE254" s="11" t="e">
        <f t="shared" si="106"/>
        <v>#DIV/0!</v>
      </c>
      <c r="AF254" s="11" t="e">
        <f t="shared" si="107"/>
        <v>#DIV/0!</v>
      </c>
      <c r="AG254" s="12" t="str">
        <f>IF(ISERROR(SUMIF($G$1:$G254,"&gt;0")/-SUMIF($G$1:$G254,"&lt;0"))=FALSE,SUMIF($G$1:$G254,"&gt;0")/-SUMIF($G$1:$G254,"&lt;0"),"")</f>
        <v/>
      </c>
      <c r="AH254" s="12"/>
      <c r="AI254" s="21" t="str">
        <f t="shared" si="103"/>
        <v/>
      </c>
      <c r="AJ254" s="21" t="str">
        <f t="shared" si="104"/>
        <v/>
      </c>
      <c r="AK254" s="21" t="e">
        <f t="shared" si="105"/>
        <v>#DIV/0!</v>
      </c>
      <c r="AL254" s="6"/>
      <c r="AM254" s="6"/>
      <c r="AN254" s="6"/>
      <c r="AO254" s="6"/>
    </row>
    <row r="255" spans="1:41" ht="18.75" customHeight="1" thickBot="1">
      <c r="A255" t="str">
        <f t="shared" si="99"/>
        <v/>
      </c>
      <c r="B255" s="73"/>
      <c r="C255" s="73"/>
      <c r="D255" s="73"/>
      <c r="E255" s="73"/>
      <c r="F255" s="73"/>
      <c r="G255" s="73"/>
      <c r="H255" s="73"/>
      <c r="I255" s="74"/>
      <c r="J255" s="74"/>
      <c r="K255" s="73"/>
      <c r="L255" s="6" t="str">
        <f t="shared" si="108"/>
        <v>Saturday</v>
      </c>
      <c r="M255" s="6" t="str">
        <f t="shared" si="109"/>
        <v>Saturday</v>
      </c>
      <c r="N255" s="6">
        <f t="shared" si="110"/>
        <v>1900</v>
      </c>
      <c r="O255" s="6">
        <f t="shared" si="111"/>
        <v>1</v>
      </c>
      <c r="P255" s="6">
        <f t="shared" si="112"/>
        <v>0</v>
      </c>
      <c r="Q255" s="6">
        <f t="shared" si="113"/>
        <v>0</v>
      </c>
      <c r="R255" s="6">
        <f t="shared" si="114"/>
        <v>0</v>
      </c>
      <c r="S255" s="6" t="str">
        <f t="shared" si="115"/>
        <v>1900/1/0</v>
      </c>
      <c r="T255" s="7">
        <f t="shared" si="97"/>
        <v>0</v>
      </c>
      <c r="U255" s="8">
        <f t="shared" si="116"/>
        <v>10000</v>
      </c>
      <c r="V255" s="7">
        <f t="shared" si="100"/>
        <v>0</v>
      </c>
      <c r="W255" s="9">
        <f t="shared" si="117"/>
        <v>0</v>
      </c>
      <c r="X255" s="9" t="str">
        <f t="shared" si="98"/>
        <v/>
      </c>
      <c r="Y255" s="9" t="str">
        <f t="shared" si="101"/>
        <v/>
      </c>
      <c r="Z255" s="10" t="str">
        <f t="shared" si="102"/>
        <v/>
      </c>
      <c r="AA255" s="9">
        <f t="shared" si="118"/>
        <v>0</v>
      </c>
      <c r="AB255" s="11" t="e">
        <f>COUNTIF(H$2:H255,"&gt;0")/(COUNTIF(H$2:H255,"&lt;0")+COUNTIF(H$2:H255,"&gt;0"))</f>
        <v>#DIV/0!</v>
      </c>
      <c r="AC255" s="11" t="e">
        <f t="shared" si="119"/>
        <v>#DIV/0!</v>
      </c>
      <c r="AD255" s="8" t="e">
        <f t="shared" si="120"/>
        <v>#DIV/0!</v>
      </c>
      <c r="AE255" s="11" t="e">
        <f t="shared" si="106"/>
        <v>#DIV/0!</v>
      </c>
      <c r="AF255" s="11" t="e">
        <f t="shared" si="107"/>
        <v>#DIV/0!</v>
      </c>
      <c r="AG255" s="12" t="str">
        <f>IF(ISERROR(SUMIF($G$1:$G255,"&gt;0")/-SUMIF($G$1:$G255,"&lt;0"))=FALSE,SUMIF($G$1:$G255,"&gt;0")/-SUMIF($G$1:$G255,"&lt;0"),"")</f>
        <v/>
      </c>
      <c r="AH255" s="12"/>
      <c r="AI255" s="21" t="str">
        <f t="shared" si="103"/>
        <v/>
      </c>
      <c r="AJ255" s="21" t="str">
        <f t="shared" si="104"/>
        <v/>
      </c>
      <c r="AK255" s="21" t="e">
        <f t="shared" si="105"/>
        <v>#DIV/0!</v>
      </c>
      <c r="AL255" s="6"/>
      <c r="AM255" s="6"/>
      <c r="AN255" s="6"/>
      <c r="AO255" s="6"/>
    </row>
    <row r="256" spans="1:41" ht="18.75" customHeight="1" thickBot="1">
      <c r="A256" t="str">
        <f t="shared" si="99"/>
        <v/>
      </c>
      <c r="B256" s="73"/>
      <c r="C256" s="73"/>
      <c r="D256" s="73"/>
      <c r="E256" s="73"/>
      <c r="F256" s="73"/>
      <c r="G256" s="73"/>
      <c r="H256" s="73"/>
      <c r="I256" s="74"/>
      <c r="J256" s="74"/>
      <c r="K256" s="73"/>
      <c r="L256" s="6" t="str">
        <f t="shared" si="108"/>
        <v>Saturday</v>
      </c>
      <c r="M256" s="6" t="str">
        <f t="shared" si="109"/>
        <v>Saturday</v>
      </c>
      <c r="N256" s="6">
        <f t="shared" si="110"/>
        <v>1900</v>
      </c>
      <c r="O256" s="6">
        <f t="shared" si="111"/>
        <v>1</v>
      </c>
      <c r="P256" s="6">
        <f t="shared" si="112"/>
        <v>0</v>
      </c>
      <c r="Q256" s="6">
        <f t="shared" si="113"/>
        <v>0</v>
      </c>
      <c r="R256" s="6">
        <f t="shared" si="114"/>
        <v>0</v>
      </c>
      <c r="S256" s="6" t="str">
        <f t="shared" si="115"/>
        <v>1900/1/0</v>
      </c>
      <c r="T256" s="7">
        <f t="shared" si="97"/>
        <v>0</v>
      </c>
      <c r="U256" s="8">
        <f t="shared" si="116"/>
        <v>10000</v>
      </c>
      <c r="V256" s="7">
        <f t="shared" si="100"/>
        <v>0</v>
      </c>
      <c r="W256" s="9">
        <f t="shared" si="117"/>
        <v>0</v>
      </c>
      <c r="X256" s="9" t="str">
        <f t="shared" si="98"/>
        <v/>
      </c>
      <c r="Y256" s="9" t="str">
        <f t="shared" si="101"/>
        <v/>
      </c>
      <c r="Z256" s="10" t="str">
        <f t="shared" si="102"/>
        <v/>
      </c>
      <c r="AA256" s="9">
        <f t="shared" si="118"/>
        <v>0</v>
      </c>
      <c r="AB256" s="11" t="e">
        <f>COUNTIF(H$2:H256,"&gt;0")/(COUNTIF(H$2:H256,"&lt;0")+COUNTIF(H$2:H256,"&gt;0"))</f>
        <v>#DIV/0!</v>
      </c>
      <c r="AC256" s="11" t="e">
        <f t="shared" si="119"/>
        <v>#DIV/0!</v>
      </c>
      <c r="AD256" s="8" t="e">
        <f t="shared" si="120"/>
        <v>#DIV/0!</v>
      </c>
      <c r="AE256" s="11" t="e">
        <f t="shared" si="106"/>
        <v>#DIV/0!</v>
      </c>
      <c r="AF256" s="11" t="e">
        <f t="shared" si="107"/>
        <v>#DIV/0!</v>
      </c>
      <c r="AG256" s="12" t="str">
        <f>IF(ISERROR(SUMIF($G$1:$G256,"&gt;0")/-SUMIF($G$1:$G256,"&lt;0"))=FALSE,SUMIF($G$1:$G256,"&gt;0")/-SUMIF($G$1:$G256,"&lt;0"),"")</f>
        <v/>
      </c>
      <c r="AH256" s="12"/>
      <c r="AI256" s="21" t="str">
        <f t="shared" si="103"/>
        <v/>
      </c>
      <c r="AJ256" s="21" t="str">
        <f t="shared" si="104"/>
        <v/>
      </c>
      <c r="AK256" s="21" t="e">
        <f t="shared" si="105"/>
        <v>#DIV/0!</v>
      </c>
      <c r="AL256" s="6"/>
      <c r="AM256" s="6"/>
      <c r="AN256" s="6"/>
      <c r="AO256" s="6"/>
    </row>
    <row r="257" spans="1:41" ht="18.75" customHeight="1" thickBot="1">
      <c r="A257" t="str">
        <f t="shared" si="99"/>
        <v/>
      </c>
      <c r="B257" s="73"/>
      <c r="C257" s="73"/>
      <c r="D257" s="73"/>
      <c r="E257" s="73"/>
      <c r="F257" s="73"/>
      <c r="G257" s="73"/>
      <c r="H257" s="73"/>
      <c r="I257" s="74"/>
      <c r="J257" s="74"/>
      <c r="K257" s="73"/>
      <c r="L257" s="6" t="str">
        <f t="shared" si="108"/>
        <v>Saturday</v>
      </c>
      <c r="M257" s="6" t="str">
        <f t="shared" si="109"/>
        <v>Saturday</v>
      </c>
      <c r="N257" s="6">
        <f t="shared" si="110"/>
        <v>1900</v>
      </c>
      <c r="O257" s="6">
        <f t="shared" si="111"/>
        <v>1</v>
      </c>
      <c r="P257" s="6">
        <f t="shared" si="112"/>
        <v>0</v>
      </c>
      <c r="Q257" s="6">
        <f t="shared" si="113"/>
        <v>0</v>
      </c>
      <c r="R257" s="6">
        <f t="shared" si="114"/>
        <v>0</v>
      </c>
      <c r="S257" s="6" t="str">
        <f t="shared" si="115"/>
        <v>1900/1/0</v>
      </c>
      <c r="T257" s="7">
        <f t="shared" si="97"/>
        <v>0</v>
      </c>
      <c r="U257" s="8">
        <f t="shared" si="116"/>
        <v>10000</v>
      </c>
      <c r="V257" s="7">
        <f t="shared" si="100"/>
        <v>0</v>
      </c>
      <c r="W257" s="9">
        <f t="shared" si="117"/>
        <v>0</v>
      </c>
      <c r="X257" s="9" t="str">
        <f t="shared" si="98"/>
        <v/>
      </c>
      <c r="Y257" s="9" t="str">
        <f t="shared" si="101"/>
        <v/>
      </c>
      <c r="Z257" s="10" t="str">
        <f t="shared" si="102"/>
        <v/>
      </c>
      <c r="AA257" s="9">
        <f t="shared" si="118"/>
        <v>0</v>
      </c>
      <c r="AB257" s="11" t="e">
        <f>COUNTIF(H$2:H257,"&gt;0")/(COUNTIF(H$2:H257,"&lt;0")+COUNTIF(H$2:H257,"&gt;0"))</f>
        <v>#DIV/0!</v>
      </c>
      <c r="AC257" s="11" t="e">
        <f t="shared" si="119"/>
        <v>#DIV/0!</v>
      </c>
      <c r="AD257" s="8" t="e">
        <f t="shared" si="120"/>
        <v>#DIV/0!</v>
      </c>
      <c r="AE257" s="11" t="e">
        <f t="shared" si="106"/>
        <v>#DIV/0!</v>
      </c>
      <c r="AF257" s="11" t="e">
        <f t="shared" si="107"/>
        <v>#DIV/0!</v>
      </c>
      <c r="AG257" s="12" t="str">
        <f>IF(ISERROR(SUMIF($G$1:$G257,"&gt;0")/-SUMIF($G$1:$G257,"&lt;0"))=FALSE,SUMIF($G$1:$G257,"&gt;0")/-SUMIF($G$1:$G257,"&lt;0"),"")</f>
        <v/>
      </c>
      <c r="AH257" s="12"/>
      <c r="AI257" s="21" t="str">
        <f t="shared" si="103"/>
        <v/>
      </c>
      <c r="AJ257" s="21" t="str">
        <f t="shared" si="104"/>
        <v/>
      </c>
      <c r="AK257" s="21" t="e">
        <f t="shared" si="105"/>
        <v>#DIV/0!</v>
      </c>
      <c r="AL257" s="6"/>
      <c r="AM257" s="6"/>
      <c r="AN257" s="6"/>
      <c r="AO257" s="6"/>
    </row>
    <row r="258" spans="1:41" ht="18.75" customHeight="1" thickBot="1">
      <c r="A258" t="str">
        <f t="shared" si="99"/>
        <v/>
      </c>
      <c r="B258" s="73"/>
      <c r="C258" s="73"/>
      <c r="D258" s="73"/>
      <c r="E258" s="73"/>
      <c r="F258" s="73"/>
      <c r="G258" s="73"/>
      <c r="H258" s="73"/>
      <c r="I258" s="74"/>
      <c r="J258" s="74"/>
      <c r="K258" s="73"/>
      <c r="L258" s="6" t="str">
        <f t="shared" si="108"/>
        <v>Saturday</v>
      </c>
      <c r="M258" s="6" t="str">
        <f t="shared" si="109"/>
        <v>Saturday</v>
      </c>
      <c r="N258" s="6">
        <f t="shared" si="110"/>
        <v>1900</v>
      </c>
      <c r="O258" s="6">
        <f t="shared" si="111"/>
        <v>1</v>
      </c>
      <c r="P258" s="6">
        <f t="shared" si="112"/>
        <v>0</v>
      </c>
      <c r="Q258" s="6">
        <f t="shared" si="113"/>
        <v>0</v>
      </c>
      <c r="R258" s="6">
        <f t="shared" si="114"/>
        <v>0</v>
      </c>
      <c r="S258" s="6" t="str">
        <f t="shared" si="115"/>
        <v>1900/1/0</v>
      </c>
      <c r="T258" s="7">
        <f t="shared" ref="T258:T321" si="121">2*E258*C258*(IF(AT275&lt;level1,comm1,IF(AT275&lt;level2,comm2,IF(AT275&lt;level3,comm3,IF(AT275&lt;level4,comm4,IF(AT275&lt;level5,comm5,IF(AT275&lt;level6,comm6,IF(AT275&lt;level7,comm7,IF(AT275&lt;level8,comm8,IF(AT275&lt;level9,comm9,0))))))))))</f>
        <v>0</v>
      </c>
      <c r="U258" s="8">
        <f t="shared" si="116"/>
        <v>10000</v>
      </c>
      <c r="V258" s="7">
        <f t="shared" si="100"/>
        <v>0</v>
      </c>
      <c r="W258" s="9">
        <f t="shared" si="117"/>
        <v>0</v>
      </c>
      <c r="X258" s="9" t="str">
        <f t="shared" ref="X258:X321" si="122">IF(J258="","",ROUNDDOWN(($J258-$I258)*24,0))</f>
        <v/>
      </c>
      <c r="Y258" s="9" t="str">
        <f t="shared" si="101"/>
        <v/>
      </c>
      <c r="Z258" s="10" t="str">
        <f t="shared" si="102"/>
        <v/>
      </c>
      <c r="AA258" s="9">
        <f t="shared" si="118"/>
        <v>0</v>
      </c>
      <c r="AB258" s="11" t="e">
        <f>COUNTIF(H$2:H258,"&gt;0")/(COUNTIF(H$2:H258,"&lt;0")+COUNTIF(H$2:H258,"&gt;0"))</f>
        <v>#DIV/0!</v>
      </c>
      <c r="AC258" s="11" t="e">
        <f t="shared" si="119"/>
        <v>#DIV/0!</v>
      </c>
      <c r="AD258" s="8" t="e">
        <f t="shared" si="120"/>
        <v>#DIV/0!</v>
      </c>
      <c r="AE258" s="11" t="e">
        <f t="shared" si="106"/>
        <v>#DIV/0!</v>
      </c>
      <c r="AF258" s="11" t="e">
        <f t="shared" si="107"/>
        <v>#DIV/0!</v>
      </c>
      <c r="AG258" s="12" t="str">
        <f>IF(ISERROR(SUMIF($G$1:$G258,"&gt;0")/-SUMIF($G$1:$G258,"&lt;0"))=FALSE,SUMIF($G$1:$G258,"&gt;0")/-SUMIF($G$1:$G258,"&lt;0"),"")</f>
        <v/>
      </c>
      <c r="AH258" s="12"/>
      <c r="AI258" s="21" t="str">
        <f t="shared" si="103"/>
        <v/>
      </c>
      <c r="AJ258" s="21" t="str">
        <f t="shared" si="104"/>
        <v/>
      </c>
      <c r="AK258" s="21" t="e">
        <f t="shared" si="105"/>
        <v>#DIV/0!</v>
      </c>
      <c r="AL258" s="6"/>
      <c r="AM258" s="6"/>
      <c r="AN258" s="6"/>
      <c r="AO258" s="6"/>
    </row>
    <row r="259" spans="1:41" ht="18.75" customHeight="1" thickBot="1">
      <c r="A259" t="str">
        <f t="shared" ref="A259:A322" si="123">LEFT(B259,4)</f>
        <v/>
      </c>
      <c r="B259" s="73"/>
      <c r="C259" s="73"/>
      <c r="D259" s="73"/>
      <c r="E259" s="73"/>
      <c r="F259" s="73"/>
      <c r="G259" s="73"/>
      <c r="H259" s="73"/>
      <c r="I259" s="74"/>
      <c r="J259" s="74"/>
      <c r="K259" s="73"/>
      <c r="L259" s="6" t="str">
        <f t="shared" si="108"/>
        <v>Saturday</v>
      </c>
      <c r="M259" s="6" t="str">
        <f t="shared" si="109"/>
        <v>Saturday</v>
      </c>
      <c r="N259" s="6">
        <f t="shared" si="110"/>
        <v>1900</v>
      </c>
      <c r="O259" s="6">
        <f t="shared" si="111"/>
        <v>1</v>
      </c>
      <c r="P259" s="6">
        <f t="shared" si="112"/>
        <v>0</v>
      </c>
      <c r="Q259" s="6">
        <f t="shared" si="113"/>
        <v>0</v>
      </c>
      <c r="R259" s="6">
        <f t="shared" si="114"/>
        <v>0</v>
      </c>
      <c r="S259" s="6" t="str">
        <f t="shared" si="115"/>
        <v>1900/1/0</v>
      </c>
      <c r="T259" s="7">
        <f t="shared" si="121"/>
        <v>0</v>
      </c>
      <c r="U259" s="8">
        <f t="shared" si="116"/>
        <v>10000</v>
      </c>
      <c r="V259" s="7">
        <f t="shared" ref="V259:V322" si="124">IF(ROW()=2,IF(SIGN($G258)&lt;&gt;SIGN($G259),$G259,$G258+$G259),IF(SIGN($G258)&lt;&gt;SIGN($G259),$G259,$G259+$V258))</f>
        <v>0</v>
      </c>
      <c r="W259" s="9">
        <f t="shared" si="117"/>
        <v>0</v>
      </c>
      <c r="X259" s="9" t="str">
        <f t="shared" si="122"/>
        <v/>
      </c>
      <c r="Y259" s="9" t="str">
        <f t="shared" ref="Y259:Y322" si="125">IF(J259="","",IF($H259&gt;0,ROUNDDOWN(($J259-$I259)*24,0),""))</f>
        <v/>
      </c>
      <c r="Z259" s="10" t="str">
        <f t="shared" ref="Z259:Z322" si="126">IF(J259="","",IF($H259&lt;0,($J259-$I259)*24,""))</f>
        <v/>
      </c>
      <c r="AA259" s="9">
        <f t="shared" si="118"/>
        <v>0</v>
      </c>
      <c r="AB259" s="11" t="e">
        <f>COUNTIF(H$2:H259,"&gt;0")/(COUNTIF(H$2:H259,"&lt;0")+COUNTIF(H$2:H259,"&gt;0"))</f>
        <v>#DIV/0!</v>
      </c>
      <c r="AC259" s="11" t="e">
        <f t="shared" si="119"/>
        <v>#DIV/0!</v>
      </c>
      <c r="AD259" s="8" t="e">
        <f t="shared" si="120"/>
        <v>#DIV/0!</v>
      </c>
      <c r="AE259" s="11" t="e">
        <f t="shared" si="106"/>
        <v>#DIV/0!</v>
      </c>
      <c r="AF259" s="11" t="e">
        <f t="shared" si="107"/>
        <v>#DIV/0!</v>
      </c>
      <c r="AG259" s="12" t="str">
        <f>IF(ISERROR(SUMIF($G$1:$G259,"&gt;0")/-SUMIF($G$1:$G259,"&lt;0"))=FALSE,SUMIF($G$1:$G259,"&gt;0")/-SUMIF($G$1:$G259,"&lt;0"),"")</f>
        <v/>
      </c>
      <c r="AH259" s="12"/>
      <c r="AI259" s="21" t="str">
        <f t="shared" ref="AI259:AI322" si="127">IF(SIGN($G259)=1,1,"")</f>
        <v/>
      </c>
      <c r="AJ259" s="21" t="str">
        <f t="shared" ref="AJ259:AJ322" si="128">IF(SIGN($G259)=-1,1,"")</f>
        <v/>
      </c>
      <c r="AK259" s="21" t="e">
        <f t="shared" ref="AK259:AK322" si="129">G259/H259</f>
        <v>#DIV/0!</v>
      </c>
      <c r="AL259" s="6"/>
      <c r="AM259" s="6"/>
      <c r="AN259" s="6"/>
      <c r="AO259" s="6"/>
    </row>
    <row r="260" spans="1:41" ht="18.75" customHeight="1" thickBot="1">
      <c r="A260" t="str">
        <f t="shared" si="123"/>
        <v/>
      </c>
      <c r="B260" s="73"/>
      <c r="C260" s="73"/>
      <c r="D260" s="73"/>
      <c r="E260" s="73"/>
      <c r="F260" s="73"/>
      <c r="G260" s="73"/>
      <c r="H260" s="73"/>
      <c r="I260" s="74"/>
      <c r="J260" s="74"/>
      <c r="K260" s="73"/>
      <c r="L260" s="6" t="str">
        <f t="shared" si="108"/>
        <v>Saturday</v>
      </c>
      <c r="M260" s="6" t="str">
        <f t="shared" si="109"/>
        <v>Saturday</v>
      </c>
      <c r="N260" s="6">
        <f t="shared" si="110"/>
        <v>1900</v>
      </c>
      <c r="O260" s="6">
        <f t="shared" si="111"/>
        <v>1</v>
      </c>
      <c r="P260" s="6">
        <f t="shared" si="112"/>
        <v>0</v>
      </c>
      <c r="Q260" s="6">
        <f t="shared" si="113"/>
        <v>0</v>
      </c>
      <c r="R260" s="6">
        <f t="shared" si="114"/>
        <v>0</v>
      </c>
      <c r="S260" s="6" t="str">
        <f t="shared" si="115"/>
        <v>1900/1/0</v>
      </c>
      <c r="T260" s="7">
        <f t="shared" si="121"/>
        <v>0</v>
      </c>
      <c r="U260" s="8">
        <f t="shared" si="116"/>
        <v>10000</v>
      </c>
      <c r="V260" s="7">
        <f t="shared" si="124"/>
        <v>0</v>
      </c>
      <c r="W260" s="9">
        <f t="shared" si="117"/>
        <v>0</v>
      </c>
      <c r="X260" s="9" t="str">
        <f t="shared" si="122"/>
        <v/>
      </c>
      <c r="Y260" s="9" t="str">
        <f t="shared" si="125"/>
        <v/>
      </c>
      <c r="Z260" s="10" t="str">
        <f t="shared" si="126"/>
        <v/>
      </c>
      <c r="AA260" s="9">
        <f t="shared" si="118"/>
        <v>0</v>
      </c>
      <c r="AB260" s="11" t="e">
        <f>COUNTIF(H$2:H260,"&gt;0")/(COUNTIF(H$2:H260,"&lt;0")+COUNTIF(H$2:H260,"&gt;0"))</f>
        <v>#DIV/0!</v>
      </c>
      <c r="AC260" s="11" t="e">
        <f t="shared" si="119"/>
        <v>#DIV/0!</v>
      </c>
      <c r="AD260" s="8" t="e">
        <f t="shared" si="120"/>
        <v>#DIV/0!</v>
      </c>
      <c r="AE260" s="11" t="e">
        <f t="shared" si="106"/>
        <v>#DIV/0!</v>
      </c>
      <c r="AF260" s="11" t="e">
        <f t="shared" si="107"/>
        <v>#DIV/0!</v>
      </c>
      <c r="AG260" s="12" t="str">
        <f>IF(ISERROR(SUMIF($G$1:$G260,"&gt;0")/-SUMIF($G$1:$G260,"&lt;0"))=FALSE,SUMIF($G$1:$G260,"&gt;0")/-SUMIF($G$1:$G260,"&lt;0"),"")</f>
        <v/>
      </c>
      <c r="AH260" s="12"/>
      <c r="AI260" s="21" t="str">
        <f t="shared" si="127"/>
        <v/>
      </c>
      <c r="AJ260" s="21" t="str">
        <f t="shared" si="128"/>
        <v/>
      </c>
      <c r="AK260" s="21" t="e">
        <f t="shared" si="129"/>
        <v>#DIV/0!</v>
      </c>
      <c r="AL260" s="6"/>
      <c r="AM260" s="6"/>
      <c r="AN260" s="6"/>
      <c r="AO260" s="6"/>
    </row>
    <row r="261" spans="1:41" ht="18.75" customHeight="1" thickBot="1">
      <c r="A261" t="str">
        <f t="shared" si="123"/>
        <v/>
      </c>
      <c r="B261" s="73"/>
      <c r="C261" s="73"/>
      <c r="D261" s="73"/>
      <c r="E261" s="73"/>
      <c r="F261" s="73"/>
      <c r="G261" s="73"/>
      <c r="H261" s="73"/>
      <c r="I261" s="74"/>
      <c r="J261" s="74"/>
      <c r="K261" s="73"/>
      <c r="L261" s="6" t="str">
        <f t="shared" si="108"/>
        <v>Saturday</v>
      </c>
      <c r="M261" s="6" t="str">
        <f t="shared" si="109"/>
        <v>Saturday</v>
      </c>
      <c r="N261" s="6">
        <f t="shared" si="110"/>
        <v>1900</v>
      </c>
      <c r="O261" s="6">
        <f t="shared" si="111"/>
        <v>1</v>
      </c>
      <c r="P261" s="6">
        <f t="shared" si="112"/>
        <v>0</v>
      </c>
      <c r="Q261" s="6">
        <f t="shared" si="113"/>
        <v>0</v>
      </c>
      <c r="R261" s="6">
        <f t="shared" si="114"/>
        <v>0</v>
      </c>
      <c r="S261" s="6" t="str">
        <f t="shared" si="115"/>
        <v>1900/1/0</v>
      </c>
      <c r="T261" s="7">
        <f t="shared" si="121"/>
        <v>0</v>
      </c>
      <c r="U261" s="8">
        <f t="shared" si="116"/>
        <v>10000</v>
      </c>
      <c r="V261" s="7">
        <f t="shared" si="124"/>
        <v>0</v>
      </c>
      <c r="W261" s="9">
        <f t="shared" si="117"/>
        <v>0</v>
      </c>
      <c r="X261" s="9" t="str">
        <f t="shared" si="122"/>
        <v/>
      </c>
      <c r="Y261" s="9" t="str">
        <f t="shared" si="125"/>
        <v/>
      </c>
      <c r="Z261" s="10" t="str">
        <f t="shared" si="126"/>
        <v/>
      </c>
      <c r="AA261" s="9">
        <f t="shared" si="118"/>
        <v>0</v>
      </c>
      <c r="AB261" s="11" t="e">
        <f>COUNTIF(H$2:H261,"&gt;0")/(COUNTIF(H$2:H261,"&lt;0")+COUNTIF(H$2:H261,"&gt;0"))</f>
        <v>#DIV/0!</v>
      </c>
      <c r="AC261" s="11" t="e">
        <f t="shared" si="119"/>
        <v>#DIV/0!</v>
      </c>
      <c r="AD261" s="8" t="e">
        <f t="shared" si="120"/>
        <v>#DIV/0!</v>
      </c>
      <c r="AE261" s="11" t="e">
        <f t="shared" si="106"/>
        <v>#DIV/0!</v>
      </c>
      <c r="AF261" s="11" t="e">
        <f t="shared" si="107"/>
        <v>#DIV/0!</v>
      </c>
      <c r="AG261" s="12" t="str">
        <f>IF(ISERROR(SUMIF($G$1:$G261,"&gt;0")/-SUMIF($G$1:$G261,"&lt;0"))=FALSE,SUMIF($G$1:$G261,"&gt;0")/-SUMIF($G$1:$G261,"&lt;0"),"")</f>
        <v/>
      </c>
      <c r="AH261" s="12"/>
      <c r="AI261" s="21" t="str">
        <f t="shared" si="127"/>
        <v/>
      </c>
      <c r="AJ261" s="21" t="str">
        <f t="shared" si="128"/>
        <v/>
      </c>
      <c r="AK261" s="21" t="e">
        <f t="shared" si="129"/>
        <v>#DIV/0!</v>
      </c>
      <c r="AL261" s="6"/>
      <c r="AM261" s="6"/>
      <c r="AN261" s="6"/>
      <c r="AO261" s="6"/>
    </row>
    <row r="262" spans="1:41" ht="18.75" customHeight="1" thickBot="1">
      <c r="A262" t="str">
        <f t="shared" si="123"/>
        <v/>
      </c>
      <c r="B262" s="73"/>
      <c r="C262" s="73"/>
      <c r="D262" s="73"/>
      <c r="E262" s="73"/>
      <c r="F262" s="73"/>
      <c r="G262" s="73"/>
      <c r="H262" s="73"/>
      <c r="I262" s="74"/>
      <c r="J262" s="74"/>
      <c r="K262" s="73"/>
      <c r="L262" s="6" t="str">
        <f t="shared" si="108"/>
        <v>Saturday</v>
      </c>
      <c r="M262" s="6" t="str">
        <f t="shared" si="109"/>
        <v>Saturday</v>
      </c>
      <c r="N262" s="6">
        <f t="shared" si="110"/>
        <v>1900</v>
      </c>
      <c r="O262" s="6">
        <f t="shared" si="111"/>
        <v>1</v>
      </c>
      <c r="P262" s="6">
        <f t="shared" si="112"/>
        <v>0</v>
      </c>
      <c r="Q262" s="6">
        <f t="shared" si="113"/>
        <v>0</v>
      </c>
      <c r="R262" s="6">
        <f t="shared" si="114"/>
        <v>0</v>
      </c>
      <c r="S262" s="6" t="str">
        <f t="shared" si="115"/>
        <v>1900/1/0</v>
      </c>
      <c r="T262" s="7">
        <f t="shared" si="121"/>
        <v>0</v>
      </c>
      <c r="U262" s="8">
        <f t="shared" si="116"/>
        <v>10000</v>
      </c>
      <c r="V262" s="7">
        <f t="shared" si="124"/>
        <v>0</v>
      </c>
      <c r="W262" s="9">
        <f t="shared" si="117"/>
        <v>0</v>
      </c>
      <c r="X262" s="9" t="str">
        <f t="shared" si="122"/>
        <v/>
      </c>
      <c r="Y262" s="9" t="str">
        <f t="shared" si="125"/>
        <v/>
      </c>
      <c r="Z262" s="10" t="str">
        <f t="shared" si="126"/>
        <v/>
      </c>
      <c r="AA262" s="9">
        <f t="shared" si="118"/>
        <v>0</v>
      </c>
      <c r="AB262" s="11" t="e">
        <f>COUNTIF(H$2:H262,"&gt;0")/(COUNTIF(H$2:H262,"&lt;0")+COUNTIF(H$2:H262,"&gt;0"))</f>
        <v>#DIV/0!</v>
      </c>
      <c r="AC262" s="11" t="e">
        <f t="shared" si="119"/>
        <v>#DIV/0!</v>
      </c>
      <c r="AD262" s="8" t="e">
        <f t="shared" si="120"/>
        <v>#DIV/0!</v>
      </c>
      <c r="AE262" s="11" t="e">
        <f t="shared" si="106"/>
        <v>#DIV/0!</v>
      </c>
      <c r="AF262" s="11" t="e">
        <f t="shared" si="107"/>
        <v>#DIV/0!</v>
      </c>
      <c r="AG262" s="12" t="str">
        <f>IF(ISERROR(SUMIF($G$1:$G262,"&gt;0")/-SUMIF($G$1:$G262,"&lt;0"))=FALSE,SUMIF($G$1:$G262,"&gt;0")/-SUMIF($G$1:$G262,"&lt;0"),"")</f>
        <v/>
      </c>
      <c r="AH262" s="12"/>
      <c r="AI262" s="21" t="str">
        <f t="shared" si="127"/>
        <v/>
      </c>
      <c r="AJ262" s="21" t="str">
        <f t="shared" si="128"/>
        <v/>
      </c>
      <c r="AK262" s="21" t="e">
        <f t="shared" si="129"/>
        <v>#DIV/0!</v>
      </c>
      <c r="AL262" s="6"/>
      <c r="AM262" s="6"/>
      <c r="AN262" s="6"/>
      <c r="AO262" s="6"/>
    </row>
    <row r="263" spans="1:41" ht="18.75" customHeight="1" thickBot="1">
      <c r="A263" t="str">
        <f t="shared" si="123"/>
        <v/>
      </c>
      <c r="B263" s="73"/>
      <c r="C263" s="73"/>
      <c r="D263" s="73"/>
      <c r="E263" s="73"/>
      <c r="F263" s="73"/>
      <c r="G263" s="73"/>
      <c r="H263" s="73"/>
      <c r="I263" s="74"/>
      <c r="J263" s="74"/>
      <c r="K263" s="73"/>
      <c r="L263" s="6" t="str">
        <f t="shared" si="108"/>
        <v>Saturday</v>
      </c>
      <c r="M263" s="6" t="str">
        <f t="shared" si="109"/>
        <v>Saturday</v>
      </c>
      <c r="N263" s="6">
        <f t="shared" si="110"/>
        <v>1900</v>
      </c>
      <c r="O263" s="6">
        <f t="shared" si="111"/>
        <v>1</v>
      </c>
      <c r="P263" s="6">
        <f t="shared" si="112"/>
        <v>0</v>
      </c>
      <c r="Q263" s="6">
        <f t="shared" si="113"/>
        <v>0</v>
      </c>
      <c r="R263" s="6">
        <f t="shared" si="114"/>
        <v>0</v>
      </c>
      <c r="S263" s="6" t="str">
        <f t="shared" si="115"/>
        <v>1900/1/0</v>
      </c>
      <c r="T263" s="7">
        <f t="shared" si="121"/>
        <v>0</v>
      </c>
      <c r="U263" s="8">
        <f t="shared" si="116"/>
        <v>10000</v>
      </c>
      <c r="V263" s="7">
        <f t="shared" si="124"/>
        <v>0</v>
      </c>
      <c r="W263" s="9">
        <f t="shared" si="117"/>
        <v>0</v>
      </c>
      <c r="X263" s="9" t="str">
        <f t="shared" si="122"/>
        <v/>
      </c>
      <c r="Y263" s="9" t="str">
        <f t="shared" si="125"/>
        <v/>
      </c>
      <c r="Z263" s="10" t="str">
        <f t="shared" si="126"/>
        <v/>
      </c>
      <c r="AA263" s="9">
        <f t="shared" si="118"/>
        <v>0</v>
      </c>
      <c r="AB263" s="11" t="e">
        <f>COUNTIF(H$2:H263,"&gt;0")/(COUNTIF(H$2:H263,"&lt;0")+COUNTIF(H$2:H263,"&gt;0"))</f>
        <v>#DIV/0!</v>
      </c>
      <c r="AC263" s="11" t="e">
        <f t="shared" si="119"/>
        <v>#DIV/0!</v>
      </c>
      <c r="AD263" s="8" t="e">
        <f t="shared" si="120"/>
        <v>#DIV/0!</v>
      </c>
      <c r="AE263" s="11" t="e">
        <f t="shared" si="106"/>
        <v>#DIV/0!</v>
      </c>
      <c r="AF263" s="11" t="e">
        <f t="shared" si="107"/>
        <v>#DIV/0!</v>
      </c>
      <c r="AG263" s="12" t="str">
        <f>IF(ISERROR(SUMIF($G$1:$G263,"&gt;0")/-SUMIF($G$1:$G263,"&lt;0"))=FALSE,SUMIF($G$1:$G263,"&gt;0")/-SUMIF($G$1:$G263,"&lt;0"),"")</f>
        <v/>
      </c>
      <c r="AH263" s="12"/>
      <c r="AI263" s="21" t="str">
        <f t="shared" si="127"/>
        <v/>
      </c>
      <c r="AJ263" s="21" t="str">
        <f t="shared" si="128"/>
        <v/>
      </c>
      <c r="AK263" s="21" t="e">
        <f t="shared" si="129"/>
        <v>#DIV/0!</v>
      </c>
      <c r="AL263" s="6"/>
      <c r="AM263" s="6"/>
      <c r="AN263" s="6"/>
      <c r="AO263" s="6"/>
    </row>
    <row r="264" spans="1:41" ht="18.75" customHeight="1" thickBot="1">
      <c r="A264" t="str">
        <f t="shared" si="123"/>
        <v/>
      </c>
      <c r="B264" s="73"/>
      <c r="C264" s="73"/>
      <c r="D264" s="73"/>
      <c r="E264" s="73"/>
      <c r="F264" s="73"/>
      <c r="G264" s="73"/>
      <c r="H264" s="73"/>
      <c r="I264" s="74"/>
      <c r="J264" s="74"/>
      <c r="K264" s="73"/>
      <c r="L264" s="6" t="str">
        <f t="shared" si="108"/>
        <v>Saturday</v>
      </c>
      <c r="M264" s="6" t="str">
        <f t="shared" si="109"/>
        <v>Saturday</v>
      </c>
      <c r="N264" s="6">
        <f t="shared" si="110"/>
        <v>1900</v>
      </c>
      <c r="O264" s="6">
        <f t="shared" si="111"/>
        <v>1</v>
      </c>
      <c r="P264" s="6">
        <f t="shared" si="112"/>
        <v>0</v>
      </c>
      <c r="Q264" s="6">
        <f t="shared" si="113"/>
        <v>0</v>
      </c>
      <c r="R264" s="6">
        <f t="shared" si="114"/>
        <v>0</v>
      </c>
      <c r="S264" s="6" t="str">
        <f t="shared" si="115"/>
        <v>1900/1/0</v>
      </c>
      <c r="T264" s="7">
        <f t="shared" si="121"/>
        <v>0</v>
      </c>
      <c r="U264" s="8">
        <f t="shared" si="116"/>
        <v>10000</v>
      </c>
      <c r="V264" s="7">
        <f t="shared" si="124"/>
        <v>0</v>
      </c>
      <c r="W264" s="9">
        <f t="shared" si="117"/>
        <v>0</v>
      </c>
      <c r="X264" s="9" t="str">
        <f t="shared" si="122"/>
        <v/>
      </c>
      <c r="Y264" s="9" t="str">
        <f t="shared" si="125"/>
        <v/>
      </c>
      <c r="Z264" s="10" t="str">
        <f t="shared" si="126"/>
        <v/>
      </c>
      <c r="AA264" s="9">
        <f t="shared" si="118"/>
        <v>0</v>
      </c>
      <c r="AB264" s="11" t="e">
        <f>COUNTIF(H$2:H264,"&gt;0")/(COUNTIF(H$2:H264,"&lt;0")+COUNTIF(H$2:H264,"&gt;0"))</f>
        <v>#DIV/0!</v>
      </c>
      <c r="AC264" s="11" t="e">
        <f t="shared" si="119"/>
        <v>#DIV/0!</v>
      </c>
      <c r="AD264" s="8" t="e">
        <f t="shared" si="120"/>
        <v>#DIV/0!</v>
      </c>
      <c r="AE264" s="11" t="e">
        <f t="shared" si="106"/>
        <v>#DIV/0!</v>
      </c>
      <c r="AF264" s="11" t="e">
        <f t="shared" si="107"/>
        <v>#DIV/0!</v>
      </c>
      <c r="AG264" s="12" t="str">
        <f>IF(ISERROR(SUMIF($G$1:$G264,"&gt;0")/-SUMIF($G$1:$G264,"&lt;0"))=FALSE,SUMIF($G$1:$G264,"&gt;0")/-SUMIF($G$1:$G264,"&lt;0"),"")</f>
        <v/>
      </c>
      <c r="AH264" s="12"/>
      <c r="AI264" s="21" t="str">
        <f t="shared" si="127"/>
        <v/>
      </c>
      <c r="AJ264" s="21" t="str">
        <f t="shared" si="128"/>
        <v/>
      </c>
      <c r="AK264" s="21" t="e">
        <f t="shared" si="129"/>
        <v>#DIV/0!</v>
      </c>
      <c r="AL264" s="6"/>
      <c r="AM264" s="6"/>
      <c r="AN264" s="6"/>
      <c r="AO264" s="6"/>
    </row>
    <row r="265" spans="1:41" ht="18.75" customHeight="1" thickBot="1">
      <c r="A265" t="str">
        <f t="shared" si="123"/>
        <v/>
      </c>
      <c r="B265" s="73"/>
      <c r="C265" s="73"/>
      <c r="D265" s="73"/>
      <c r="E265" s="73"/>
      <c r="F265" s="73"/>
      <c r="G265" s="73"/>
      <c r="H265" s="73"/>
      <c r="I265" s="74"/>
      <c r="J265" s="74"/>
      <c r="K265" s="73"/>
      <c r="L265" s="6" t="str">
        <f t="shared" si="108"/>
        <v>Saturday</v>
      </c>
      <c r="M265" s="6" t="str">
        <f t="shared" si="109"/>
        <v>Saturday</v>
      </c>
      <c r="N265" s="6">
        <f t="shared" si="110"/>
        <v>1900</v>
      </c>
      <c r="O265" s="6">
        <f t="shared" si="111"/>
        <v>1</v>
      </c>
      <c r="P265" s="6">
        <f t="shared" si="112"/>
        <v>0</v>
      </c>
      <c r="Q265" s="6">
        <f t="shared" si="113"/>
        <v>0</v>
      </c>
      <c r="R265" s="6">
        <f t="shared" si="114"/>
        <v>0</v>
      </c>
      <c r="S265" s="6" t="str">
        <f t="shared" si="115"/>
        <v>1900/1/0</v>
      </c>
      <c r="T265" s="7">
        <f t="shared" si="121"/>
        <v>0</v>
      </c>
      <c r="U265" s="8">
        <f t="shared" si="116"/>
        <v>10000</v>
      </c>
      <c r="V265" s="7">
        <f t="shared" si="124"/>
        <v>0</v>
      </c>
      <c r="W265" s="9">
        <f t="shared" si="117"/>
        <v>0</v>
      </c>
      <c r="X265" s="9" t="str">
        <f t="shared" si="122"/>
        <v/>
      </c>
      <c r="Y265" s="9" t="str">
        <f t="shared" si="125"/>
        <v/>
      </c>
      <c r="Z265" s="10" t="str">
        <f t="shared" si="126"/>
        <v/>
      </c>
      <c r="AA265" s="9">
        <f t="shared" si="118"/>
        <v>0</v>
      </c>
      <c r="AB265" s="11" t="e">
        <f>COUNTIF(H$2:H265,"&gt;0")/(COUNTIF(H$2:H265,"&lt;0")+COUNTIF(H$2:H265,"&gt;0"))</f>
        <v>#DIV/0!</v>
      </c>
      <c r="AC265" s="11" t="e">
        <f t="shared" si="119"/>
        <v>#DIV/0!</v>
      </c>
      <c r="AD265" s="8" t="e">
        <f t="shared" si="120"/>
        <v>#DIV/0!</v>
      </c>
      <c r="AE265" s="11" t="e">
        <f t="shared" si="106"/>
        <v>#DIV/0!</v>
      </c>
      <c r="AF265" s="11" t="e">
        <f t="shared" si="107"/>
        <v>#DIV/0!</v>
      </c>
      <c r="AG265" s="12" t="str">
        <f>IF(ISERROR(SUMIF($G$1:$G265,"&gt;0")/-SUMIF($G$1:$G265,"&lt;0"))=FALSE,SUMIF($G$1:$G265,"&gt;0")/-SUMIF($G$1:$G265,"&lt;0"),"")</f>
        <v/>
      </c>
      <c r="AH265" s="12"/>
      <c r="AI265" s="21" t="str">
        <f t="shared" si="127"/>
        <v/>
      </c>
      <c r="AJ265" s="21" t="str">
        <f t="shared" si="128"/>
        <v/>
      </c>
      <c r="AK265" s="21" t="e">
        <f t="shared" si="129"/>
        <v>#DIV/0!</v>
      </c>
      <c r="AL265" s="6"/>
      <c r="AM265" s="6"/>
      <c r="AN265" s="6"/>
      <c r="AO265" s="6"/>
    </row>
    <row r="266" spans="1:41" ht="18.75" customHeight="1" thickBot="1">
      <c r="A266" t="str">
        <f t="shared" si="123"/>
        <v/>
      </c>
      <c r="B266" s="73"/>
      <c r="C266" s="73"/>
      <c r="D266" s="73"/>
      <c r="E266" s="73"/>
      <c r="F266" s="73"/>
      <c r="G266" s="73"/>
      <c r="H266" s="73"/>
      <c r="I266" s="74"/>
      <c r="J266" s="74"/>
      <c r="K266" s="73"/>
      <c r="L266" s="6" t="str">
        <f t="shared" si="108"/>
        <v>Saturday</v>
      </c>
      <c r="M266" s="6" t="str">
        <f t="shared" si="109"/>
        <v>Saturday</v>
      </c>
      <c r="N266" s="6">
        <f t="shared" si="110"/>
        <v>1900</v>
      </c>
      <c r="O266" s="6">
        <f t="shared" si="111"/>
        <v>1</v>
      </c>
      <c r="P266" s="6">
        <f t="shared" si="112"/>
        <v>0</v>
      </c>
      <c r="Q266" s="6">
        <f t="shared" si="113"/>
        <v>0</v>
      </c>
      <c r="R266" s="6">
        <f t="shared" si="114"/>
        <v>0</v>
      </c>
      <c r="S266" s="6" t="str">
        <f t="shared" si="115"/>
        <v>1900/1/0</v>
      </c>
      <c r="T266" s="7">
        <f t="shared" si="121"/>
        <v>0</v>
      </c>
      <c r="U266" s="8">
        <f t="shared" si="116"/>
        <v>10000</v>
      </c>
      <c r="V266" s="7">
        <f t="shared" si="124"/>
        <v>0</v>
      </c>
      <c r="W266" s="9">
        <f t="shared" si="117"/>
        <v>0</v>
      </c>
      <c r="X266" s="9" t="str">
        <f t="shared" si="122"/>
        <v/>
      </c>
      <c r="Y266" s="9" t="str">
        <f t="shared" si="125"/>
        <v/>
      </c>
      <c r="Z266" s="10" t="str">
        <f t="shared" si="126"/>
        <v/>
      </c>
      <c r="AA266" s="9">
        <f t="shared" si="118"/>
        <v>0</v>
      </c>
      <c r="AB266" s="11" t="e">
        <f>COUNTIF(H$2:H266,"&gt;0")/(COUNTIF(H$2:H266,"&lt;0")+COUNTIF(H$2:H266,"&gt;0"))</f>
        <v>#DIV/0!</v>
      </c>
      <c r="AC266" s="11" t="e">
        <f t="shared" si="119"/>
        <v>#DIV/0!</v>
      </c>
      <c r="AD266" s="8" t="e">
        <f t="shared" si="120"/>
        <v>#DIV/0!</v>
      </c>
      <c r="AE266" s="11" t="e">
        <f t="shared" si="106"/>
        <v>#DIV/0!</v>
      </c>
      <c r="AF266" s="11" t="e">
        <f t="shared" si="107"/>
        <v>#DIV/0!</v>
      </c>
      <c r="AG266" s="12" t="str">
        <f>IF(ISERROR(SUMIF($G$1:$G266,"&gt;0")/-SUMIF($G$1:$G266,"&lt;0"))=FALSE,SUMIF($G$1:$G266,"&gt;0")/-SUMIF($G$1:$G266,"&lt;0"),"")</f>
        <v/>
      </c>
      <c r="AH266" s="12"/>
      <c r="AI266" s="21" t="str">
        <f t="shared" si="127"/>
        <v/>
      </c>
      <c r="AJ266" s="21" t="str">
        <f t="shared" si="128"/>
        <v/>
      </c>
      <c r="AK266" s="21" t="e">
        <f t="shared" si="129"/>
        <v>#DIV/0!</v>
      </c>
      <c r="AL266" s="6"/>
      <c r="AM266" s="6"/>
      <c r="AN266" s="6"/>
      <c r="AO266" s="6"/>
    </row>
    <row r="267" spans="1:41" ht="18.75" customHeight="1" thickBot="1">
      <c r="A267" t="str">
        <f t="shared" si="123"/>
        <v/>
      </c>
      <c r="B267" s="73"/>
      <c r="C267" s="73"/>
      <c r="D267" s="73"/>
      <c r="E267" s="73"/>
      <c r="F267" s="73"/>
      <c r="G267" s="73"/>
      <c r="H267" s="73"/>
      <c r="I267" s="74"/>
      <c r="J267" s="74"/>
      <c r="K267" s="73"/>
      <c r="L267" s="6" t="str">
        <f t="shared" si="108"/>
        <v>Saturday</v>
      </c>
      <c r="M267" s="6" t="str">
        <f t="shared" si="109"/>
        <v>Saturday</v>
      </c>
      <c r="N267" s="6">
        <f t="shared" si="110"/>
        <v>1900</v>
      </c>
      <c r="O267" s="6">
        <f t="shared" si="111"/>
        <v>1</v>
      </c>
      <c r="P267" s="6">
        <f t="shared" si="112"/>
        <v>0</v>
      </c>
      <c r="Q267" s="6">
        <f t="shared" si="113"/>
        <v>0</v>
      </c>
      <c r="R267" s="6">
        <f t="shared" si="114"/>
        <v>0</v>
      </c>
      <c r="S267" s="6" t="str">
        <f t="shared" si="115"/>
        <v>1900/1/0</v>
      </c>
      <c r="T267" s="7">
        <f t="shared" si="121"/>
        <v>0</v>
      </c>
      <c r="U267" s="8">
        <f t="shared" si="116"/>
        <v>10000</v>
      </c>
      <c r="V267" s="7">
        <f t="shared" si="124"/>
        <v>0</v>
      </c>
      <c r="W267" s="9">
        <f t="shared" si="117"/>
        <v>0</v>
      </c>
      <c r="X267" s="9" t="str">
        <f t="shared" si="122"/>
        <v/>
      </c>
      <c r="Y267" s="9" t="str">
        <f t="shared" si="125"/>
        <v/>
      </c>
      <c r="Z267" s="10" t="str">
        <f t="shared" si="126"/>
        <v/>
      </c>
      <c r="AA267" s="9">
        <f t="shared" si="118"/>
        <v>0</v>
      </c>
      <c r="AB267" s="11" t="e">
        <f>COUNTIF(H$2:H267,"&gt;0")/(COUNTIF(H$2:H267,"&lt;0")+COUNTIF(H$2:H267,"&gt;0"))</f>
        <v>#DIV/0!</v>
      </c>
      <c r="AC267" s="11" t="e">
        <f t="shared" si="119"/>
        <v>#DIV/0!</v>
      </c>
      <c r="AD267" s="8" t="e">
        <f t="shared" si="120"/>
        <v>#DIV/0!</v>
      </c>
      <c r="AE267" s="11" t="e">
        <f t="shared" si="106"/>
        <v>#DIV/0!</v>
      </c>
      <c r="AF267" s="11" t="e">
        <f t="shared" si="107"/>
        <v>#DIV/0!</v>
      </c>
      <c r="AG267" s="12" t="str">
        <f>IF(ISERROR(SUMIF($G$1:$G267,"&gt;0")/-SUMIF($G$1:$G267,"&lt;0"))=FALSE,SUMIF($G$1:$G267,"&gt;0")/-SUMIF($G$1:$G267,"&lt;0"),"")</f>
        <v/>
      </c>
      <c r="AH267" s="12"/>
      <c r="AI267" s="21" t="str">
        <f t="shared" si="127"/>
        <v/>
      </c>
      <c r="AJ267" s="21" t="str">
        <f t="shared" si="128"/>
        <v/>
      </c>
      <c r="AK267" s="21" t="e">
        <f t="shared" si="129"/>
        <v>#DIV/0!</v>
      </c>
      <c r="AL267" s="6"/>
      <c r="AM267" s="6"/>
      <c r="AN267" s="6"/>
      <c r="AO267" s="6"/>
    </row>
    <row r="268" spans="1:41" ht="18.75" customHeight="1" thickBot="1">
      <c r="A268" t="str">
        <f t="shared" si="123"/>
        <v/>
      </c>
      <c r="B268" s="73"/>
      <c r="C268" s="73"/>
      <c r="D268" s="73"/>
      <c r="E268" s="73"/>
      <c r="F268" s="73"/>
      <c r="G268" s="73"/>
      <c r="H268" s="73"/>
      <c r="I268" s="74"/>
      <c r="J268" s="74"/>
      <c r="K268" s="73"/>
      <c r="L268" s="6" t="str">
        <f t="shared" si="108"/>
        <v>Saturday</v>
      </c>
      <c r="M268" s="6" t="str">
        <f t="shared" si="109"/>
        <v>Saturday</v>
      </c>
      <c r="N268" s="6">
        <f t="shared" si="110"/>
        <v>1900</v>
      </c>
      <c r="O268" s="6">
        <f t="shared" si="111"/>
        <v>1</v>
      </c>
      <c r="P268" s="6">
        <f t="shared" si="112"/>
        <v>0</v>
      </c>
      <c r="Q268" s="6">
        <f t="shared" si="113"/>
        <v>0</v>
      </c>
      <c r="R268" s="6">
        <f t="shared" si="114"/>
        <v>0</v>
      </c>
      <c r="S268" s="6" t="str">
        <f t="shared" si="115"/>
        <v>1900/1/0</v>
      </c>
      <c r="T268" s="7">
        <f t="shared" si="121"/>
        <v>0</v>
      </c>
      <c r="U268" s="8">
        <f t="shared" si="116"/>
        <v>10000</v>
      </c>
      <c r="V268" s="7">
        <f t="shared" si="124"/>
        <v>0</v>
      </c>
      <c r="W268" s="9">
        <f t="shared" si="117"/>
        <v>0</v>
      </c>
      <c r="X268" s="9" t="str">
        <f t="shared" si="122"/>
        <v/>
      </c>
      <c r="Y268" s="9" t="str">
        <f t="shared" si="125"/>
        <v/>
      </c>
      <c r="Z268" s="10" t="str">
        <f t="shared" si="126"/>
        <v/>
      </c>
      <c r="AA268" s="9">
        <f t="shared" si="118"/>
        <v>0</v>
      </c>
      <c r="AB268" s="11" t="e">
        <f>COUNTIF(H$2:H268,"&gt;0")/(COUNTIF(H$2:H268,"&lt;0")+COUNTIF(H$2:H268,"&gt;0"))</f>
        <v>#DIV/0!</v>
      </c>
      <c r="AC268" s="11" t="e">
        <f t="shared" si="119"/>
        <v>#DIV/0!</v>
      </c>
      <c r="AD268" s="8" t="e">
        <f t="shared" si="120"/>
        <v>#DIV/0!</v>
      </c>
      <c r="AE268" s="11" t="e">
        <f t="shared" si="106"/>
        <v>#DIV/0!</v>
      </c>
      <c r="AF268" s="11" t="e">
        <f t="shared" si="107"/>
        <v>#DIV/0!</v>
      </c>
      <c r="AG268" s="12" t="str">
        <f>IF(ISERROR(SUMIF($G$1:$G268,"&gt;0")/-SUMIF($G$1:$G268,"&lt;0"))=FALSE,SUMIF($G$1:$G268,"&gt;0")/-SUMIF($G$1:$G268,"&lt;0"),"")</f>
        <v/>
      </c>
      <c r="AH268" s="12"/>
      <c r="AI268" s="21" t="str">
        <f t="shared" si="127"/>
        <v/>
      </c>
      <c r="AJ268" s="21" t="str">
        <f t="shared" si="128"/>
        <v/>
      </c>
      <c r="AK268" s="21" t="e">
        <f t="shared" si="129"/>
        <v>#DIV/0!</v>
      </c>
      <c r="AL268" s="6"/>
      <c r="AM268" s="6"/>
      <c r="AN268" s="6"/>
      <c r="AO268" s="6"/>
    </row>
    <row r="269" spans="1:41" ht="18.75" customHeight="1" thickBot="1">
      <c r="A269" t="str">
        <f t="shared" si="123"/>
        <v/>
      </c>
      <c r="B269" s="73"/>
      <c r="C269" s="73"/>
      <c r="D269" s="73"/>
      <c r="E269" s="73"/>
      <c r="F269" s="73"/>
      <c r="G269" s="73"/>
      <c r="H269" s="73"/>
      <c r="I269" s="74"/>
      <c r="J269" s="74"/>
      <c r="K269" s="73"/>
      <c r="L269" s="6" t="str">
        <f t="shared" si="108"/>
        <v>Saturday</v>
      </c>
      <c r="M269" s="6" t="str">
        <f t="shared" si="109"/>
        <v>Saturday</v>
      </c>
      <c r="N269" s="6">
        <f t="shared" si="110"/>
        <v>1900</v>
      </c>
      <c r="O269" s="6">
        <f t="shared" si="111"/>
        <v>1</v>
      </c>
      <c r="P269" s="6">
        <f t="shared" si="112"/>
        <v>0</v>
      </c>
      <c r="Q269" s="6">
        <f t="shared" si="113"/>
        <v>0</v>
      </c>
      <c r="R269" s="6">
        <f t="shared" si="114"/>
        <v>0</v>
      </c>
      <c r="S269" s="6" t="str">
        <f t="shared" si="115"/>
        <v>1900/1/0</v>
      </c>
      <c r="T269" s="7">
        <f t="shared" si="121"/>
        <v>0</v>
      </c>
      <c r="U269" s="8">
        <f t="shared" si="116"/>
        <v>10000</v>
      </c>
      <c r="V269" s="7">
        <f t="shared" si="124"/>
        <v>0</v>
      </c>
      <c r="W269" s="9">
        <f t="shared" si="117"/>
        <v>0</v>
      </c>
      <c r="X269" s="9" t="str">
        <f t="shared" si="122"/>
        <v/>
      </c>
      <c r="Y269" s="9" t="str">
        <f t="shared" si="125"/>
        <v/>
      </c>
      <c r="Z269" s="10" t="str">
        <f t="shared" si="126"/>
        <v/>
      </c>
      <c r="AA269" s="9">
        <f t="shared" si="118"/>
        <v>0</v>
      </c>
      <c r="AB269" s="11" t="e">
        <f>COUNTIF(H$2:H269,"&gt;0")/(COUNTIF(H$2:H269,"&lt;0")+COUNTIF(H$2:H269,"&gt;0"))</f>
        <v>#DIV/0!</v>
      </c>
      <c r="AC269" s="11" t="e">
        <f t="shared" si="119"/>
        <v>#DIV/0!</v>
      </c>
      <c r="AD269" s="8" t="e">
        <f t="shared" si="120"/>
        <v>#DIV/0!</v>
      </c>
      <c r="AE269" s="11" t="e">
        <f t="shared" si="106"/>
        <v>#DIV/0!</v>
      </c>
      <c r="AF269" s="11" t="e">
        <f t="shared" si="107"/>
        <v>#DIV/0!</v>
      </c>
      <c r="AG269" s="12" t="str">
        <f>IF(ISERROR(SUMIF($G$1:$G269,"&gt;0")/-SUMIF($G$1:$G269,"&lt;0"))=FALSE,SUMIF($G$1:$G269,"&gt;0")/-SUMIF($G$1:$G269,"&lt;0"),"")</f>
        <v/>
      </c>
      <c r="AH269" s="12"/>
      <c r="AI269" s="21" t="str">
        <f t="shared" si="127"/>
        <v/>
      </c>
      <c r="AJ269" s="21" t="str">
        <f t="shared" si="128"/>
        <v/>
      </c>
      <c r="AK269" s="21" t="e">
        <f t="shared" si="129"/>
        <v>#DIV/0!</v>
      </c>
      <c r="AL269" s="6"/>
      <c r="AM269" s="6"/>
      <c r="AN269" s="6"/>
      <c r="AO269" s="6"/>
    </row>
    <row r="270" spans="1:41" ht="18.75" customHeight="1" thickBot="1">
      <c r="A270" t="str">
        <f t="shared" si="123"/>
        <v/>
      </c>
      <c r="B270" s="73"/>
      <c r="C270" s="73"/>
      <c r="D270" s="73"/>
      <c r="E270" s="73"/>
      <c r="F270" s="73"/>
      <c r="G270" s="73"/>
      <c r="H270" s="73"/>
      <c r="I270" s="74"/>
      <c r="J270" s="74"/>
      <c r="K270" s="73"/>
      <c r="L270" s="6" t="str">
        <f t="shared" si="108"/>
        <v>Saturday</v>
      </c>
      <c r="M270" s="6" t="str">
        <f t="shared" si="109"/>
        <v>Saturday</v>
      </c>
      <c r="N270" s="6">
        <f t="shared" si="110"/>
        <v>1900</v>
      </c>
      <c r="O270" s="6">
        <f t="shared" si="111"/>
        <v>1</v>
      </c>
      <c r="P270" s="6">
        <f t="shared" si="112"/>
        <v>0</v>
      </c>
      <c r="Q270" s="6">
        <f t="shared" si="113"/>
        <v>0</v>
      </c>
      <c r="R270" s="6">
        <f t="shared" si="114"/>
        <v>0</v>
      </c>
      <c r="S270" s="6" t="str">
        <f t="shared" si="115"/>
        <v>1900/1/0</v>
      </c>
      <c r="T270" s="7">
        <f t="shared" si="121"/>
        <v>0</v>
      </c>
      <c r="U270" s="8">
        <f t="shared" si="116"/>
        <v>10000</v>
      </c>
      <c r="V270" s="7">
        <f t="shared" si="124"/>
        <v>0</v>
      </c>
      <c r="W270" s="9">
        <f t="shared" si="117"/>
        <v>0</v>
      </c>
      <c r="X270" s="9" t="str">
        <f t="shared" si="122"/>
        <v/>
      </c>
      <c r="Y270" s="9" t="str">
        <f t="shared" si="125"/>
        <v/>
      </c>
      <c r="Z270" s="10" t="str">
        <f t="shared" si="126"/>
        <v/>
      </c>
      <c r="AA270" s="9">
        <f t="shared" si="118"/>
        <v>0</v>
      </c>
      <c r="AB270" s="11" t="e">
        <f>COUNTIF(H$2:H270,"&gt;0")/(COUNTIF(H$2:H270,"&lt;0")+COUNTIF(H$2:H270,"&gt;0"))</f>
        <v>#DIV/0!</v>
      </c>
      <c r="AC270" s="11" t="e">
        <f t="shared" si="119"/>
        <v>#DIV/0!</v>
      </c>
      <c r="AD270" s="8" t="e">
        <f t="shared" si="120"/>
        <v>#DIV/0!</v>
      </c>
      <c r="AE270" s="11" t="e">
        <f t="shared" si="106"/>
        <v>#DIV/0!</v>
      </c>
      <c r="AF270" s="11" t="e">
        <f t="shared" si="107"/>
        <v>#DIV/0!</v>
      </c>
      <c r="AG270" s="12" t="str">
        <f>IF(ISERROR(SUMIF($G$1:$G270,"&gt;0")/-SUMIF($G$1:$G270,"&lt;0"))=FALSE,SUMIF($G$1:$G270,"&gt;0")/-SUMIF($G$1:$G270,"&lt;0"),"")</f>
        <v/>
      </c>
      <c r="AH270" s="12"/>
      <c r="AI270" s="21" t="str">
        <f t="shared" si="127"/>
        <v/>
      </c>
      <c r="AJ270" s="21" t="str">
        <f t="shared" si="128"/>
        <v/>
      </c>
      <c r="AK270" s="21" t="e">
        <f t="shared" si="129"/>
        <v>#DIV/0!</v>
      </c>
      <c r="AL270" s="6"/>
      <c r="AM270" s="6"/>
      <c r="AN270" s="6"/>
      <c r="AO270" s="6"/>
    </row>
    <row r="271" spans="1:41" ht="18.75" customHeight="1" thickBot="1">
      <c r="A271" t="str">
        <f t="shared" si="123"/>
        <v/>
      </c>
      <c r="B271" s="73"/>
      <c r="C271" s="73"/>
      <c r="D271" s="73"/>
      <c r="E271" s="73"/>
      <c r="F271" s="73"/>
      <c r="G271" s="73"/>
      <c r="H271" s="73"/>
      <c r="I271" s="74"/>
      <c r="J271" s="74"/>
      <c r="K271" s="73"/>
      <c r="L271" s="6" t="str">
        <f t="shared" si="108"/>
        <v>Saturday</v>
      </c>
      <c r="M271" s="6" t="str">
        <f t="shared" si="109"/>
        <v>Saturday</v>
      </c>
      <c r="N271" s="6">
        <f t="shared" si="110"/>
        <v>1900</v>
      </c>
      <c r="O271" s="6">
        <f t="shared" si="111"/>
        <v>1</v>
      </c>
      <c r="P271" s="6">
        <f t="shared" si="112"/>
        <v>0</v>
      </c>
      <c r="Q271" s="6">
        <f t="shared" si="113"/>
        <v>0</v>
      </c>
      <c r="R271" s="6">
        <f t="shared" si="114"/>
        <v>0</v>
      </c>
      <c r="S271" s="6" t="str">
        <f t="shared" si="115"/>
        <v>1900/1/0</v>
      </c>
      <c r="T271" s="7">
        <f t="shared" si="121"/>
        <v>0</v>
      </c>
      <c r="U271" s="8">
        <f t="shared" si="116"/>
        <v>10000</v>
      </c>
      <c r="V271" s="7">
        <f t="shared" si="124"/>
        <v>0</v>
      </c>
      <c r="W271" s="9">
        <f t="shared" si="117"/>
        <v>0</v>
      </c>
      <c r="X271" s="9" t="str">
        <f t="shared" si="122"/>
        <v/>
      </c>
      <c r="Y271" s="9" t="str">
        <f t="shared" si="125"/>
        <v/>
      </c>
      <c r="Z271" s="10" t="str">
        <f t="shared" si="126"/>
        <v/>
      </c>
      <c r="AA271" s="9">
        <f t="shared" si="118"/>
        <v>0</v>
      </c>
      <c r="AB271" s="11" t="e">
        <f>COUNTIF(H$2:H271,"&gt;0")/(COUNTIF(H$2:H271,"&lt;0")+COUNTIF(H$2:H271,"&gt;0"))</f>
        <v>#DIV/0!</v>
      </c>
      <c r="AC271" s="11" t="e">
        <f t="shared" si="119"/>
        <v>#DIV/0!</v>
      </c>
      <c r="AD271" s="8" t="e">
        <f t="shared" si="120"/>
        <v>#DIV/0!</v>
      </c>
      <c r="AE271" s="11" t="e">
        <f t="shared" si="106"/>
        <v>#DIV/0!</v>
      </c>
      <c r="AF271" s="11" t="e">
        <f t="shared" si="107"/>
        <v>#DIV/0!</v>
      </c>
      <c r="AG271" s="12" t="str">
        <f>IF(ISERROR(SUMIF($G$1:$G271,"&gt;0")/-SUMIF($G$1:$G271,"&lt;0"))=FALSE,SUMIF($G$1:$G271,"&gt;0")/-SUMIF($G$1:$G271,"&lt;0"),"")</f>
        <v/>
      </c>
      <c r="AH271" s="12"/>
      <c r="AI271" s="21" t="str">
        <f t="shared" si="127"/>
        <v/>
      </c>
      <c r="AJ271" s="21" t="str">
        <f t="shared" si="128"/>
        <v/>
      </c>
      <c r="AK271" s="21" t="e">
        <f t="shared" si="129"/>
        <v>#DIV/0!</v>
      </c>
      <c r="AL271" s="6"/>
      <c r="AM271" s="6"/>
      <c r="AN271" s="6"/>
      <c r="AO271" s="6"/>
    </row>
    <row r="272" spans="1:41" ht="18.75" customHeight="1" thickBot="1">
      <c r="A272" t="str">
        <f t="shared" si="123"/>
        <v/>
      </c>
      <c r="B272" s="73"/>
      <c r="C272" s="73"/>
      <c r="D272" s="73"/>
      <c r="E272" s="73"/>
      <c r="F272" s="73"/>
      <c r="G272" s="73"/>
      <c r="H272" s="73"/>
      <c r="I272" s="74"/>
      <c r="J272" s="74"/>
      <c r="K272" s="73"/>
      <c r="L272" s="6" t="str">
        <f t="shared" si="108"/>
        <v>Saturday</v>
      </c>
      <c r="M272" s="6" t="str">
        <f t="shared" si="109"/>
        <v>Saturday</v>
      </c>
      <c r="N272" s="6">
        <f t="shared" si="110"/>
        <v>1900</v>
      </c>
      <c r="O272" s="6">
        <f t="shared" si="111"/>
        <v>1</v>
      </c>
      <c r="P272" s="6">
        <f t="shared" si="112"/>
        <v>0</v>
      </c>
      <c r="Q272" s="6">
        <f t="shared" si="113"/>
        <v>0</v>
      </c>
      <c r="R272" s="6">
        <f t="shared" si="114"/>
        <v>0</v>
      </c>
      <c r="S272" s="6" t="str">
        <f t="shared" si="115"/>
        <v>1900/1/0</v>
      </c>
      <c r="T272" s="7">
        <f t="shared" si="121"/>
        <v>0</v>
      </c>
      <c r="U272" s="8">
        <f t="shared" si="116"/>
        <v>10000</v>
      </c>
      <c r="V272" s="7">
        <f t="shared" si="124"/>
        <v>0</v>
      </c>
      <c r="W272" s="9">
        <f t="shared" si="117"/>
        <v>0</v>
      </c>
      <c r="X272" s="9" t="str">
        <f t="shared" si="122"/>
        <v/>
      </c>
      <c r="Y272" s="9" t="str">
        <f t="shared" si="125"/>
        <v/>
      </c>
      <c r="Z272" s="10" t="str">
        <f t="shared" si="126"/>
        <v/>
      </c>
      <c r="AA272" s="9">
        <f t="shared" si="118"/>
        <v>0</v>
      </c>
      <c r="AB272" s="11" t="e">
        <f>COUNTIF(H$2:H272,"&gt;0")/(COUNTIF(H$2:H272,"&lt;0")+COUNTIF(H$2:H272,"&gt;0"))</f>
        <v>#DIV/0!</v>
      </c>
      <c r="AC272" s="11" t="e">
        <f t="shared" si="119"/>
        <v>#DIV/0!</v>
      </c>
      <c r="AD272" s="8" t="e">
        <f t="shared" si="120"/>
        <v>#DIV/0!</v>
      </c>
      <c r="AE272" s="11" t="e">
        <f t="shared" si="106"/>
        <v>#DIV/0!</v>
      </c>
      <c r="AF272" s="11" t="e">
        <f t="shared" si="107"/>
        <v>#DIV/0!</v>
      </c>
      <c r="AG272" s="12" t="str">
        <f>IF(ISERROR(SUMIF($G$1:$G272,"&gt;0")/-SUMIF($G$1:$G272,"&lt;0"))=FALSE,SUMIF($G$1:$G272,"&gt;0")/-SUMIF($G$1:$G272,"&lt;0"),"")</f>
        <v/>
      </c>
      <c r="AH272" s="12"/>
      <c r="AI272" s="21" t="str">
        <f t="shared" si="127"/>
        <v/>
      </c>
      <c r="AJ272" s="21" t="str">
        <f t="shared" si="128"/>
        <v/>
      </c>
      <c r="AK272" s="21" t="e">
        <f t="shared" si="129"/>
        <v>#DIV/0!</v>
      </c>
      <c r="AL272" s="6"/>
      <c r="AM272" s="6"/>
      <c r="AN272" s="6"/>
      <c r="AO272" s="6"/>
    </row>
    <row r="273" spans="1:41" ht="18.75" customHeight="1" thickBot="1">
      <c r="A273" t="str">
        <f t="shared" si="123"/>
        <v/>
      </c>
      <c r="B273" s="73"/>
      <c r="C273" s="73"/>
      <c r="D273" s="73"/>
      <c r="E273" s="73"/>
      <c r="F273" s="73"/>
      <c r="G273" s="73"/>
      <c r="H273" s="73"/>
      <c r="I273" s="74"/>
      <c r="J273" s="74"/>
      <c r="K273" s="73"/>
      <c r="L273" s="6" t="str">
        <f t="shared" si="108"/>
        <v>Saturday</v>
      </c>
      <c r="M273" s="6" t="str">
        <f t="shared" si="109"/>
        <v>Saturday</v>
      </c>
      <c r="N273" s="6">
        <f t="shared" si="110"/>
        <v>1900</v>
      </c>
      <c r="O273" s="6">
        <f t="shared" si="111"/>
        <v>1</v>
      </c>
      <c r="P273" s="6">
        <f t="shared" si="112"/>
        <v>0</v>
      </c>
      <c r="Q273" s="6">
        <f t="shared" si="113"/>
        <v>0</v>
      </c>
      <c r="R273" s="6">
        <f t="shared" si="114"/>
        <v>0</v>
      </c>
      <c r="S273" s="6" t="str">
        <f t="shared" si="115"/>
        <v>1900/1/0</v>
      </c>
      <c r="T273" s="7">
        <f t="shared" si="121"/>
        <v>0</v>
      </c>
      <c r="U273" s="8">
        <f t="shared" si="116"/>
        <v>10000</v>
      </c>
      <c r="V273" s="7">
        <f t="shared" si="124"/>
        <v>0</v>
      </c>
      <c r="W273" s="9">
        <f t="shared" si="117"/>
        <v>0</v>
      </c>
      <c r="X273" s="9" t="str">
        <f t="shared" si="122"/>
        <v/>
      </c>
      <c r="Y273" s="9" t="str">
        <f t="shared" si="125"/>
        <v/>
      </c>
      <c r="Z273" s="10" t="str">
        <f t="shared" si="126"/>
        <v/>
      </c>
      <c r="AA273" s="9">
        <f t="shared" si="118"/>
        <v>0</v>
      </c>
      <c r="AB273" s="11" t="e">
        <f>COUNTIF(H$2:H273,"&gt;0")/(COUNTIF(H$2:H273,"&lt;0")+COUNTIF(H$2:H273,"&gt;0"))</f>
        <v>#DIV/0!</v>
      </c>
      <c r="AC273" s="11" t="e">
        <f t="shared" si="119"/>
        <v>#DIV/0!</v>
      </c>
      <c r="AD273" s="8" t="e">
        <f t="shared" si="120"/>
        <v>#DIV/0!</v>
      </c>
      <c r="AE273" s="11" t="e">
        <f t="shared" si="106"/>
        <v>#DIV/0!</v>
      </c>
      <c r="AF273" s="11" t="e">
        <f t="shared" si="107"/>
        <v>#DIV/0!</v>
      </c>
      <c r="AG273" s="12" t="str">
        <f>IF(ISERROR(SUMIF($G$1:$G273,"&gt;0")/-SUMIF($G$1:$G273,"&lt;0"))=FALSE,SUMIF($G$1:$G273,"&gt;0")/-SUMIF($G$1:$G273,"&lt;0"),"")</f>
        <v/>
      </c>
      <c r="AH273" s="12"/>
      <c r="AI273" s="21" t="str">
        <f t="shared" si="127"/>
        <v/>
      </c>
      <c r="AJ273" s="21" t="str">
        <f t="shared" si="128"/>
        <v/>
      </c>
      <c r="AK273" s="21" t="e">
        <f t="shared" si="129"/>
        <v>#DIV/0!</v>
      </c>
      <c r="AL273" s="6"/>
      <c r="AM273" s="6"/>
      <c r="AN273" s="6"/>
      <c r="AO273" s="6"/>
    </row>
    <row r="274" spans="1:41" ht="18.75" customHeight="1" thickBot="1">
      <c r="A274" t="str">
        <f t="shared" si="123"/>
        <v/>
      </c>
      <c r="B274" s="73"/>
      <c r="C274" s="73"/>
      <c r="D274" s="73"/>
      <c r="E274" s="73"/>
      <c r="F274" s="73"/>
      <c r="G274" s="73"/>
      <c r="H274" s="73"/>
      <c r="I274" s="74"/>
      <c r="J274" s="74"/>
      <c r="K274" s="73"/>
      <c r="L274" s="6" t="str">
        <f t="shared" si="108"/>
        <v>Saturday</v>
      </c>
      <c r="M274" s="6" t="str">
        <f t="shared" si="109"/>
        <v>Saturday</v>
      </c>
      <c r="N274" s="6">
        <f t="shared" si="110"/>
        <v>1900</v>
      </c>
      <c r="O274" s="6">
        <f t="shared" si="111"/>
        <v>1</v>
      </c>
      <c r="P274" s="6">
        <f t="shared" si="112"/>
        <v>0</v>
      </c>
      <c r="Q274" s="6">
        <f t="shared" si="113"/>
        <v>0</v>
      </c>
      <c r="R274" s="6">
        <f t="shared" si="114"/>
        <v>0</v>
      </c>
      <c r="S274" s="6" t="str">
        <f t="shared" si="115"/>
        <v>1900/1/0</v>
      </c>
      <c r="T274" s="7">
        <f t="shared" si="121"/>
        <v>0</v>
      </c>
      <c r="U274" s="8">
        <f t="shared" si="116"/>
        <v>10000</v>
      </c>
      <c r="V274" s="7">
        <f t="shared" si="124"/>
        <v>0</v>
      </c>
      <c r="W274" s="9">
        <f t="shared" si="117"/>
        <v>0</v>
      </c>
      <c r="X274" s="9" t="str">
        <f t="shared" si="122"/>
        <v/>
      </c>
      <c r="Y274" s="9" t="str">
        <f t="shared" si="125"/>
        <v/>
      </c>
      <c r="Z274" s="10" t="str">
        <f t="shared" si="126"/>
        <v/>
      </c>
      <c r="AA274" s="9">
        <f t="shared" si="118"/>
        <v>0</v>
      </c>
      <c r="AB274" s="11" t="e">
        <f>COUNTIF(H$2:H274,"&gt;0")/(COUNTIF(H$2:H274,"&lt;0")+COUNTIF(H$2:H274,"&gt;0"))</f>
        <v>#DIV/0!</v>
      </c>
      <c r="AC274" s="11" t="e">
        <f t="shared" si="119"/>
        <v>#DIV/0!</v>
      </c>
      <c r="AD274" s="8" t="e">
        <f t="shared" si="120"/>
        <v>#DIV/0!</v>
      </c>
      <c r="AE274" s="11" t="e">
        <f t="shared" si="106"/>
        <v>#DIV/0!</v>
      </c>
      <c r="AF274" s="11" t="e">
        <f t="shared" si="107"/>
        <v>#DIV/0!</v>
      </c>
      <c r="AG274" s="12" t="str">
        <f>IF(ISERROR(SUMIF($G$1:$G274,"&gt;0")/-SUMIF($G$1:$G274,"&lt;0"))=FALSE,SUMIF($G$1:$G274,"&gt;0")/-SUMIF($G$1:$G274,"&lt;0"),"")</f>
        <v/>
      </c>
      <c r="AH274" s="12"/>
      <c r="AI274" s="21" t="str">
        <f t="shared" si="127"/>
        <v/>
      </c>
      <c r="AJ274" s="21" t="str">
        <f t="shared" si="128"/>
        <v/>
      </c>
      <c r="AK274" s="21" t="e">
        <f t="shared" si="129"/>
        <v>#DIV/0!</v>
      </c>
      <c r="AL274" s="6"/>
      <c r="AM274" s="6"/>
      <c r="AN274" s="6"/>
      <c r="AO274" s="6"/>
    </row>
    <row r="275" spans="1:41" ht="18.75" customHeight="1" thickBot="1">
      <c r="A275" t="str">
        <f t="shared" si="123"/>
        <v/>
      </c>
      <c r="B275" s="73"/>
      <c r="C275" s="73"/>
      <c r="D275" s="73"/>
      <c r="E275" s="73"/>
      <c r="F275" s="73"/>
      <c r="G275" s="73"/>
      <c r="H275" s="73"/>
      <c r="I275" s="74"/>
      <c r="J275" s="74"/>
      <c r="K275" s="73"/>
      <c r="L275" s="6" t="str">
        <f t="shared" si="108"/>
        <v>Saturday</v>
      </c>
      <c r="M275" s="6" t="str">
        <f t="shared" si="109"/>
        <v>Saturday</v>
      </c>
      <c r="N275" s="6">
        <f t="shared" si="110"/>
        <v>1900</v>
      </c>
      <c r="O275" s="6">
        <f t="shared" si="111"/>
        <v>1</v>
      </c>
      <c r="P275" s="6">
        <f t="shared" si="112"/>
        <v>0</v>
      </c>
      <c r="Q275" s="6">
        <f t="shared" si="113"/>
        <v>0</v>
      </c>
      <c r="R275" s="6">
        <f t="shared" si="114"/>
        <v>0</v>
      </c>
      <c r="S275" s="6" t="str">
        <f t="shared" si="115"/>
        <v>1900/1/0</v>
      </c>
      <c r="T275" s="7">
        <f t="shared" si="121"/>
        <v>0</v>
      </c>
      <c r="U275" s="8">
        <f t="shared" si="116"/>
        <v>10000</v>
      </c>
      <c r="V275" s="7">
        <f t="shared" si="124"/>
        <v>0</v>
      </c>
      <c r="W275" s="9">
        <f t="shared" si="117"/>
        <v>0</v>
      </c>
      <c r="X275" s="9" t="str">
        <f t="shared" si="122"/>
        <v/>
      </c>
      <c r="Y275" s="9" t="str">
        <f t="shared" si="125"/>
        <v/>
      </c>
      <c r="Z275" s="10" t="str">
        <f t="shared" si="126"/>
        <v/>
      </c>
      <c r="AA275" s="9">
        <f t="shared" si="118"/>
        <v>0</v>
      </c>
      <c r="AB275" s="11" t="e">
        <f>COUNTIF(H$2:H275,"&gt;0")/(COUNTIF(H$2:H275,"&lt;0")+COUNTIF(H$2:H275,"&gt;0"))</f>
        <v>#DIV/0!</v>
      </c>
      <c r="AC275" s="11" t="e">
        <f t="shared" si="119"/>
        <v>#DIV/0!</v>
      </c>
      <c r="AD275" s="8" t="e">
        <f t="shared" si="120"/>
        <v>#DIV/0!</v>
      </c>
      <c r="AE275" s="11" t="e">
        <f t="shared" si="106"/>
        <v>#DIV/0!</v>
      </c>
      <c r="AF275" s="11" t="e">
        <f t="shared" si="107"/>
        <v>#DIV/0!</v>
      </c>
      <c r="AG275" s="12" t="str">
        <f>IF(ISERROR(SUMIF($G$1:$G275,"&gt;0")/-SUMIF($G$1:$G275,"&lt;0"))=FALSE,SUMIF($G$1:$G275,"&gt;0")/-SUMIF($G$1:$G275,"&lt;0"),"")</f>
        <v/>
      </c>
      <c r="AH275" s="12"/>
      <c r="AI275" s="21" t="str">
        <f t="shared" si="127"/>
        <v/>
      </c>
      <c r="AJ275" s="21" t="str">
        <f t="shared" si="128"/>
        <v/>
      </c>
      <c r="AK275" s="21" t="e">
        <f t="shared" si="129"/>
        <v>#DIV/0!</v>
      </c>
      <c r="AL275" s="6"/>
      <c r="AM275" s="6"/>
      <c r="AN275" s="6"/>
      <c r="AO275" s="6"/>
    </row>
    <row r="276" spans="1:41" ht="18.75" customHeight="1" thickBot="1">
      <c r="A276" t="str">
        <f t="shared" si="123"/>
        <v/>
      </c>
      <c r="B276" s="73"/>
      <c r="C276" s="73"/>
      <c r="D276" s="73"/>
      <c r="E276" s="73"/>
      <c r="F276" s="73"/>
      <c r="G276" s="73"/>
      <c r="H276" s="73"/>
      <c r="I276" s="74"/>
      <c r="J276" s="74"/>
      <c r="K276" s="73"/>
      <c r="L276" s="6" t="str">
        <f t="shared" si="108"/>
        <v>Saturday</v>
      </c>
      <c r="M276" s="6" t="str">
        <f t="shared" si="109"/>
        <v>Saturday</v>
      </c>
      <c r="N276" s="6">
        <f t="shared" si="110"/>
        <v>1900</v>
      </c>
      <c r="O276" s="6">
        <f t="shared" si="111"/>
        <v>1</v>
      </c>
      <c r="P276" s="6">
        <f t="shared" si="112"/>
        <v>0</v>
      </c>
      <c r="Q276" s="6">
        <f t="shared" si="113"/>
        <v>0</v>
      </c>
      <c r="R276" s="6">
        <f t="shared" si="114"/>
        <v>0</v>
      </c>
      <c r="S276" s="6" t="str">
        <f t="shared" si="115"/>
        <v>1900/1/0</v>
      </c>
      <c r="T276" s="7">
        <f t="shared" si="121"/>
        <v>0</v>
      </c>
      <c r="U276" s="8">
        <f t="shared" si="116"/>
        <v>10000</v>
      </c>
      <c r="V276" s="7">
        <f t="shared" si="124"/>
        <v>0</v>
      </c>
      <c r="W276" s="9">
        <f t="shared" si="117"/>
        <v>0</v>
      </c>
      <c r="X276" s="9" t="str">
        <f t="shared" si="122"/>
        <v/>
      </c>
      <c r="Y276" s="9" t="str">
        <f t="shared" si="125"/>
        <v/>
      </c>
      <c r="Z276" s="10" t="str">
        <f t="shared" si="126"/>
        <v/>
      </c>
      <c r="AA276" s="9">
        <f t="shared" si="118"/>
        <v>0</v>
      </c>
      <c r="AB276" s="11" t="e">
        <f>COUNTIF(H$2:H276,"&gt;0")/(COUNTIF(H$2:H276,"&lt;0")+COUNTIF(H$2:H276,"&gt;0"))</f>
        <v>#DIV/0!</v>
      </c>
      <c r="AC276" s="11" t="e">
        <f t="shared" si="119"/>
        <v>#DIV/0!</v>
      </c>
      <c r="AD276" s="8" t="e">
        <f t="shared" si="120"/>
        <v>#DIV/0!</v>
      </c>
      <c r="AE276" s="11" t="e">
        <f t="shared" si="106"/>
        <v>#DIV/0!</v>
      </c>
      <c r="AF276" s="11" t="e">
        <f t="shared" si="107"/>
        <v>#DIV/0!</v>
      </c>
      <c r="AG276" s="12" t="str">
        <f>IF(ISERROR(SUMIF($G$1:$G276,"&gt;0")/-SUMIF($G$1:$G276,"&lt;0"))=FALSE,SUMIF($G$1:$G276,"&gt;0")/-SUMIF($G$1:$G276,"&lt;0"),"")</f>
        <v/>
      </c>
      <c r="AH276" s="12"/>
      <c r="AI276" s="21" t="str">
        <f t="shared" si="127"/>
        <v/>
      </c>
      <c r="AJ276" s="21" t="str">
        <f t="shared" si="128"/>
        <v/>
      </c>
      <c r="AK276" s="21" t="e">
        <f t="shared" si="129"/>
        <v>#DIV/0!</v>
      </c>
      <c r="AL276" s="6"/>
      <c r="AM276" s="6"/>
      <c r="AN276" s="6"/>
      <c r="AO276" s="6"/>
    </row>
    <row r="277" spans="1:41" ht="18.75" customHeight="1" thickBot="1">
      <c r="A277" t="str">
        <f t="shared" si="123"/>
        <v/>
      </c>
      <c r="B277" s="73"/>
      <c r="C277" s="73"/>
      <c r="D277" s="73"/>
      <c r="E277" s="73"/>
      <c r="F277" s="73"/>
      <c r="G277" s="73"/>
      <c r="H277" s="73"/>
      <c r="I277" s="74"/>
      <c r="J277" s="74"/>
      <c r="K277" s="73"/>
      <c r="L277" s="6" t="str">
        <f t="shared" si="108"/>
        <v>Saturday</v>
      </c>
      <c r="M277" s="6" t="str">
        <f t="shared" si="109"/>
        <v>Saturday</v>
      </c>
      <c r="N277" s="6">
        <f t="shared" si="110"/>
        <v>1900</v>
      </c>
      <c r="O277" s="6">
        <f t="shared" si="111"/>
        <v>1</v>
      </c>
      <c r="P277" s="6">
        <f t="shared" si="112"/>
        <v>0</v>
      </c>
      <c r="Q277" s="6">
        <f t="shared" si="113"/>
        <v>0</v>
      </c>
      <c r="R277" s="6">
        <f t="shared" si="114"/>
        <v>0</v>
      </c>
      <c r="S277" s="6" t="str">
        <f t="shared" si="115"/>
        <v>1900/1/0</v>
      </c>
      <c r="T277" s="7">
        <f t="shared" si="121"/>
        <v>0</v>
      </c>
      <c r="U277" s="8">
        <f t="shared" si="116"/>
        <v>10000</v>
      </c>
      <c r="V277" s="7">
        <f t="shared" si="124"/>
        <v>0</v>
      </c>
      <c r="W277" s="9">
        <f t="shared" si="117"/>
        <v>0</v>
      </c>
      <c r="X277" s="9" t="str">
        <f t="shared" si="122"/>
        <v/>
      </c>
      <c r="Y277" s="9" t="str">
        <f t="shared" si="125"/>
        <v/>
      </c>
      <c r="Z277" s="10" t="str">
        <f t="shared" si="126"/>
        <v/>
      </c>
      <c r="AA277" s="9">
        <f t="shared" si="118"/>
        <v>0</v>
      </c>
      <c r="AB277" s="11" t="e">
        <f>COUNTIF(H$2:H277,"&gt;0")/(COUNTIF(H$2:H277,"&lt;0")+COUNTIF(H$2:H277,"&gt;0"))</f>
        <v>#DIV/0!</v>
      </c>
      <c r="AC277" s="11" t="e">
        <f t="shared" si="119"/>
        <v>#DIV/0!</v>
      </c>
      <c r="AD277" s="8" t="e">
        <f t="shared" si="120"/>
        <v>#DIV/0!</v>
      </c>
      <c r="AE277" s="11" t="e">
        <f t="shared" si="106"/>
        <v>#DIV/0!</v>
      </c>
      <c r="AF277" s="11" t="e">
        <f t="shared" si="107"/>
        <v>#DIV/0!</v>
      </c>
      <c r="AG277" s="12" t="str">
        <f>IF(ISERROR(SUMIF($G$1:$G277,"&gt;0")/-SUMIF($G$1:$G277,"&lt;0"))=FALSE,SUMIF($G$1:$G277,"&gt;0")/-SUMIF($G$1:$G277,"&lt;0"),"")</f>
        <v/>
      </c>
      <c r="AH277" s="12"/>
      <c r="AI277" s="21" t="str">
        <f t="shared" si="127"/>
        <v/>
      </c>
      <c r="AJ277" s="21" t="str">
        <f t="shared" si="128"/>
        <v/>
      </c>
      <c r="AK277" s="21" t="e">
        <f t="shared" si="129"/>
        <v>#DIV/0!</v>
      </c>
      <c r="AL277" s="6"/>
      <c r="AM277" s="6"/>
      <c r="AN277" s="6"/>
      <c r="AO277" s="6"/>
    </row>
    <row r="278" spans="1:41" ht="18.75" customHeight="1" thickBot="1">
      <c r="A278" t="str">
        <f t="shared" si="123"/>
        <v/>
      </c>
      <c r="B278" s="73"/>
      <c r="C278" s="73"/>
      <c r="D278" s="73"/>
      <c r="E278" s="73"/>
      <c r="F278" s="73"/>
      <c r="G278" s="73"/>
      <c r="H278" s="73"/>
      <c r="I278" s="74"/>
      <c r="J278" s="74"/>
      <c r="K278" s="73"/>
      <c r="L278" s="6" t="str">
        <f t="shared" si="108"/>
        <v>Saturday</v>
      </c>
      <c r="M278" s="6" t="str">
        <f t="shared" si="109"/>
        <v>Saturday</v>
      </c>
      <c r="N278" s="6">
        <f t="shared" si="110"/>
        <v>1900</v>
      </c>
      <c r="O278" s="6">
        <f t="shared" si="111"/>
        <v>1</v>
      </c>
      <c r="P278" s="6">
        <f t="shared" si="112"/>
        <v>0</v>
      </c>
      <c r="Q278" s="6">
        <f t="shared" si="113"/>
        <v>0</v>
      </c>
      <c r="R278" s="6">
        <f t="shared" si="114"/>
        <v>0</v>
      </c>
      <c r="S278" s="6" t="str">
        <f t="shared" si="115"/>
        <v>1900/1/0</v>
      </c>
      <c r="T278" s="7">
        <f t="shared" si="121"/>
        <v>0</v>
      </c>
      <c r="U278" s="8">
        <f t="shared" si="116"/>
        <v>10000</v>
      </c>
      <c r="V278" s="7">
        <f t="shared" si="124"/>
        <v>0</v>
      </c>
      <c r="W278" s="9">
        <f t="shared" si="117"/>
        <v>0</v>
      </c>
      <c r="X278" s="9" t="str">
        <f t="shared" si="122"/>
        <v/>
      </c>
      <c r="Y278" s="9" t="str">
        <f t="shared" si="125"/>
        <v/>
      </c>
      <c r="Z278" s="10" t="str">
        <f t="shared" si="126"/>
        <v/>
      </c>
      <c r="AA278" s="9">
        <f t="shared" si="118"/>
        <v>0</v>
      </c>
      <c r="AB278" s="11" t="e">
        <f>COUNTIF(H$2:H278,"&gt;0")/(COUNTIF(H$2:H278,"&lt;0")+COUNTIF(H$2:H278,"&gt;0"))</f>
        <v>#DIV/0!</v>
      </c>
      <c r="AC278" s="11" t="e">
        <f t="shared" si="119"/>
        <v>#DIV/0!</v>
      </c>
      <c r="AD278" s="8" t="e">
        <f t="shared" si="120"/>
        <v>#DIV/0!</v>
      </c>
      <c r="AE278" s="11" t="e">
        <f t="shared" si="106"/>
        <v>#DIV/0!</v>
      </c>
      <c r="AF278" s="11" t="e">
        <f t="shared" si="107"/>
        <v>#DIV/0!</v>
      </c>
      <c r="AG278" s="12" t="str">
        <f>IF(ISERROR(SUMIF($G$1:$G278,"&gt;0")/-SUMIF($G$1:$G278,"&lt;0"))=FALSE,SUMIF($G$1:$G278,"&gt;0")/-SUMIF($G$1:$G278,"&lt;0"),"")</f>
        <v/>
      </c>
      <c r="AH278" s="12"/>
      <c r="AI278" s="21" t="str">
        <f t="shared" si="127"/>
        <v/>
      </c>
      <c r="AJ278" s="21" t="str">
        <f t="shared" si="128"/>
        <v/>
      </c>
      <c r="AK278" s="21" t="e">
        <f t="shared" si="129"/>
        <v>#DIV/0!</v>
      </c>
      <c r="AL278" s="6"/>
      <c r="AM278" s="6"/>
      <c r="AN278" s="6"/>
      <c r="AO278" s="6"/>
    </row>
    <row r="279" spans="1:41" ht="18.75" customHeight="1" thickBot="1">
      <c r="A279" t="str">
        <f t="shared" si="123"/>
        <v/>
      </c>
      <c r="B279" s="73"/>
      <c r="C279" s="73"/>
      <c r="D279" s="73"/>
      <c r="E279" s="73"/>
      <c r="F279" s="73"/>
      <c r="G279" s="73"/>
      <c r="H279" s="73"/>
      <c r="I279" s="74"/>
      <c r="J279" s="74"/>
      <c r="K279" s="73"/>
      <c r="L279" s="6" t="str">
        <f t="shared" si="108"/>
        <v>Saturday</v>
      </c>
      <c r="M279" s="6" t="str">
        <f t="shared" si="109"/>
        <v>Saturday</v>
      </c>
      <c r="N279" s="6">
        <f t="shared" si="110"/>
        <v>1900</v>
      </c>
      <c r="O279" s="6">
        <f t="shared" si="111"/>
        <v>1</v>
      </c>
      <c r="P279" s="6">
        <f t="shared" si="112"/>
        <v>0</v>
      </c>
      <c r="Q279" s="6">
        <f t="shared" si="113"/>
        <v>0</v>
      </c>
      <c r="R279" s="6">
        <f t="shared" si="114"/>
        <v>0</v>
      </c>
      <c r="S279" s="6" t="str">
        <f t="shared" si="115"/>
        <v>1900/1/0</v>
      </c>
      <c r="T279" s="7">
        <f t="shared" si="121"/>
        <v>0</v>
      </c>
      <c r="U279" s="8">
        <f t="shared" si="116"/>
        <v>10000</v>
      </c>
      <c r="V279" s="7">
        <f t="shared" si="124"/>
        <v>0</v>
      </c>
      <c r="W279" s="9">
        <f t="shared" si="117"/>
        <v>0</v>
      </c>
      <c r="X279" s="9" t="str">
        <f t="shared" si="122"/>
        <v/>
      </c>
      <c r="Y279" s="9" t="str">
        <f t="shared" si="125"/>
        <v/>
      </c>
      <c r="Z279" s="10" t="str">
        <f t="shared" si="126"/>
        <v/>
      </c>
      <c r="AA279" s="9">
        <f t="shared" si="118"/>
        <v>0</v>
      </c>
      <c r="AB279" s="11" t="e">
        <f>COUNTIF(H$2:H279,"&gt;0")/(COUNTIF(H$2:H279,"&lt;0")+COUNTIF(H$2:H279,"&gt;0"))</f>
        <v>#DIV/0!</v>
      </c>
      <c r="AC279" s="11" t="e">
        <f t="shared" si="119"/>
        <v>#DIV/0!</v>
      </c>
      <c r="AD279" s="8" t="e">
        <f t="shared" si="120"/>
        <v>#DIV/0!</v>
      </c>
      <c r="AE279" s="11" t="e">
        <f t="shared" si="106"/>
        <v>#DIV/0!</v>
      </c>
      <c r="AF279" s="11" t="e">
        <f t="shared" si="107"/>
        <v>#DIV/0!</v>
      </c>
      <c r="AG279" s="12" t="str">
        <f>IF(ISERROR(SUMIF($G$1:$G279,"&gt;0")/-SUMIF($G$1:$G279,"&lt;0"))=FALSE,SUMIF($G$1:$G279,"&gt;0")/-SUMIF($G$1:$G279,"&lt;0"),"")</f>
        <v/>
      </c>
      <c r="AH279" s="12"/>
      <c r="AI279" s="21" t="str">
        <f t="shared" si="127"/>
        <v/>
      </c>
      <c r="AJ279" s="21" t="str">
        <f t="shared" si="128"/>
        <v/>
      </c>
      <c r="AK279" s="21" t="e">
        <f t="shared" si="129"/>
        <v>#DIV/0!</v>
      </c>
      <c r="AL279" s="6"/>
      <c r="AM279" s="6"/>
      <c r="AN279" s="6"/>
      <c r="AO279" s="6"/>
    </row>
    <row r="280" spans="1:41" ht="18.75" customHeight="1" thickBot="1">
      <c r="A280" t="str">
        <f t="shared" si="123"/>
        <v/>
      </c>
      <c r="B280" s="73"/>
      <c r="C280" s="73"/>
      <c r="D280" s="73"/>
      <c r="E280" s="73"/>
      <c r="F280" s="73"/>
      <c r="G280" s="73"/>
      <c r="H280" s="73"/>
      <c r="I280" s="74"/>
      <c r="J280" s="74"/>
      <c r="K280" s="73"/>
      <c r="L280" s="6" t="str">
        <f t="shared" si="108"/>
        <v>Saturday</v>
      </c>
      <c r="M280" s="6" t="str">
        <f t="shared" si="109"/>
        <v>Saturday</v>
      </c>
      <c r="N280" s="6">
        <f t="shared" si="110"/>
        <v>1900</v>
      </c>
      <c r="O280" s="6">
        <f t="shared" si="111"/>
        <v>1</v>
      </c>
      <c r="P280" s="6">
        <f t="shared" si="112"/>
        <v>0</v>
      </c>
      <c r="Q280" s="6">
        <f t="shared" si="113"/>
        <v>0</v>
      </c>
      <c r="R280" s="6">
        <f t="shared" si="114"/>
        <v>0</v>
      </c>
      <c r="S280" s="6" t="str">
        <f t="shared" si="115"/>
        <v>1900/1/0</v>
      </c>
      <c r="T280" s="7">
        <f t="shared" si="121"/>
        <v>0</v>
      </c>
      <c r="U280" s="8">
        <f t="shared" si="116"/>
        <v>10000</v>
      </c>
      <c r="V280" s="7">
        <f t="shared" si="124"/>
        <v>0</v>
      </c>
      <c r="W280" s="9">
        <f t="shared" si="117"/>
        <v>0</v>
      </c>
      <c r="X280" s="9" t="str">
        <f t="shared" si="122"/>
        <v/>
      </c>
      <c r="Y280" s="9" t="str">
        <f t="shared" si="125"/>
        <v/>
      </c>
      <c r="Z280" s="10" t="str">
        <f t="shared" si="126"/>
        <v/>
      </c>
      <c r="AA280" s="9">
        <f t="shared" si="118"/>
        <v>0</v>
      </c>
      <c r="AB280" s="11" t="e">
        <f>COUNTIF(H$2:H280,"&gt;0")/(COUNTIF(H$2:H280,"&lt;0")+COUNTIF(H$2:H280,"&gt;0"))</f>
        <v>#DIV/0!</v>
      </c>
      <c r="AC280" s="11" t="e">
        <f t="shared" si="119"/>
        <v>#DIV/0!</v>
      </c>
      <c r="AD280" s="8" t="e">
        <f t="shared" si="120"/>
        <v>#DIV/0!</v>
      </c>
      <c r="AE280" s="11" t="e">
        <f t="shared" si="106"/>
        <v>#DIV/0!</v>
      </c>
      <c r="AF280" s="11" t="e">
        <f t="shared" si="107"/>
        <v>#DIV/0!</v>
      </c>
      <c r="AG280" s="12" t="str">
        <f>IF(ISERROR(SUMIF($G$1:$G280,"&gt;0")/-SUMIF($G$1:$G280,"&lt;0"))=FALSE,SUMIF($G$1:$G280,"&gt;0")/-SUMIF($G$1:$G280,"&lt;0"),"")</f>
        <v/>
      </c>
      <c r="AH280" s="12"/>
      <c r="AI280" s="21" t="str">
        <f t="shared" si="127"/>
        <v/>
      </c>
      <c r="AJ280" s="21" t="str">
        <f t="shared" si="128"/>
        <v/>
      </c>
      <c r="AK280" s="21" t="e">
        <f t="shared" si="129"/>
        <v>#DIV/0!</v>
      </c>
      <c r="AL280" s="6"/>
      <c r="AM280" s="6"/>
      <c r="AN280" s="6"/>
      <c r="AO280" s="6"/>
    </row>
    <row r="281" spans="1:41" ht="18.75" customHeight="1" thickBot="1">
      <c r="A281" t="str">
        <f t="shared" si="123"/>
        <v/>
      </c>
      <c r="B281" s="73"/>
      <c r="C281" s="73"/>
      <c r="D281" s="73"/>
      <c r="E281" s="73"/>
      <c r="F281" s="73"/>
      <c r="G281" s="73"/>
      <c r="H281" s="73"/>
      <c r="I281" s="74"/>
      <c r="J281" s="74"/>
      <c r="K281" s="73"/>
      <c r="L281" s="6" t="str">
        <f t="shared" si="108"/>
        <v>Saturday</v>
      </c>
      <c r="M281" s="6" t="str">
        <f t="shared" si="109"/>
        <v>Saturday</v>
      </c>
      <c r="N281" s="6">
        <f t="shared" si="110"/>
        <v>1900</v>
      </c>
      <c r="O281" s="6">
        <f t="shared" si="111"/>
        <v>1</v>
      </c>
      <c r="P281" s="6">
        <f t="shared" si="112"/>
        <v>0</v>
      </c>
      <c r="Q281" s="6">
        <f t="shared" si="113"/>
        <v>0</v>
      </c>
      <c r="R281" s="6">
        <f t="shared" si="114"/>
        <v>0</v>
      </c>
      <c r="S281" s="6" t="str">
        <f t="shared" si="115"/>
        <v>1900/1/0</v>
      </c>
      <c r="T281" s="7">
        <f t="shared" si="121"/>
        <v>0</v>
      </c>
      <c r="U281" s="8">
        <f t="shared" si="116"/>
        <v>10000</v>
      </c>
      <c r="V281" s="7">
        <f t="shared" si="124"/>
        <v>0</v>
      </c>
      <c r="W281" s="9">
        <f t="shared" si="117"/>
        <v>0</v>
      </c>
      <c r="X281" s="9" t="str">
        <f t="shared" si="122"/>
        <v/>
      </c>
      <c r="Y281" s="9" t="str">
        <f t="shared" si="125"/>
        <v/>
      </c>
      <c r="Z281" s="10" t="str">
        <f t="shared" si="126"/>
        <v/>
      </c>
      <c r="AA281" s="9">
        <f t="shared" si="118"/>
        <v>0</v>
      </c>
      <c r="AB281" s="11" t="e">
        <f>COUNTIF(H$2:H281,"&gt;0")/(COUNTIF(H$2:H281,"&lt;0")+COUNTIF(H$2:H281,"&gt;0"))</f>
        <v>#DIV/0!</v>
      </c>
      <c r="AC281" s="11" t="e">
        <f t="shared" si="119"/>
        <v>#DIV/0!</v>
      </c>
      <c r="AD281" s="8" t="e">
        <f t="shared" si="120"/>
        <v>#DIV/0!</v>
      </c>
      <c r="AE281" s="11" t="e">
        <f t="shared" si="106"/>
        <v>#DIV/0!</v>
      </c>
      <c r="AF281" s="11" t="e">
        <f t="shared" si="107"/>
        <v>#DIV/0!</v>
      </c>
      <c r="AG281" s="12" t="str">
        <f>IF(ISERROR(SUMIF($G$1:$G281,"&gt;0")/-SUMIF($G$1:$G281,"&lt;0"))=FALSE,SUMIF($G$1:$G281,"&gt;0")/-SUMIF($G$1:$G281,"&lt;0"),"")</f>
        <v/>
      </c>
      <c r="AH281" s="12"/>
      <c r="AI281" s="21" t="str">
        <f t="shared" si="127"/>
        <v/>
      </c>
      <c r="AJ281" s="21" t="str">
        <f t="shared" si="128"/>
        <v/>
      </c>
      <c r="AK281" s="21" t="e">
        <f t="shared" si="129"/>
        <v>#DIV/0!</v>
      </c>
      <c r="AL281" s="6"/>
      <c r="AM281" s="6"/>
      <c r="AN281" s="6"/>
      <c r="AO281" s="6"/>
    </row>
    <row r="282" spans="1:41" ht="18.75" customHeight="1" thickBot="1">
      <c r="A282" t="str">
        <f t="shared" si="123"/>
        <v/>
      </c>
      <c r="B282" s="73"/>
      <c r="C282" s="73"/>
      <c r="D282" s="73"/>
      <c r="E282" s="73"/>
      <c r="F282" s="73"/>
      <c r="G282" s="73"/>
      <c r="H282" s="73"/>
      <c r="I282" s="74"/>
      <c r="J282" s="74"/>
      <c r="K282" s="73"/>
      <c r="L282" s="6" t="str">
        <f t="shared" si="108"/>
        <v>Saturday</v>
      </c>
      <c r="M282" s="6" t="str">
        <f t="shared" si="109"/>
        <v>Saturday</v>
      </c>
      <c r="N282" s="6">
        <f t="shared" si="110"/>
        <v>1900</v>
      </c>
      <c r="O282" s="6">
        <f t="shared" si="111"/>
        <v>1</v>
      </c>
      <c r="P282" s="6">
        <f t="shared" si="112"/>
        <v>0</v>
      </c>
      <c r="Q282" s="6">
        <f t="shared" si="113"/>
        <v>0</v>
      </c>
      <c r="R282" s="6">
        <f t="shared" si="114"/>
        <v>0</v>
      </c>
      <c r="S282" s="6" t="str">
        <f t="shared" si="115"/>
        <v>1900/1/0</v>
      </c>
      <c r="T282" s="7">
        <f t="shared" si="121"/>
        <v>0</v>
      </c>
      <c r="U282" s="8">
        <f t="shared" si="116"/>
        <v>10000</v>
      </c>
      <c r="V282" s="7">
        <f t="shared" si="124"/>
        <v>0</v>
      </c>
      <c r="W282" s="9">
        <f t="shared" si="117"/>
        <v>0</v>
      </c>
      <c r="X282" s="9" t="str">
        <f t="shared" si="122"/>
        <v/>
      </c>
      <c r="Y282" s="9" t="str">
        <f t="shared" si="125"/>
        <v/>
      </c>
      <c r="Z282" s="10" t="str">
        <f t="shared" si="126"/>
        <v/>
      </c>
      <c r="AA282" s="9">
        <f t="shared" si="118"/>
        <v>0</v>
      </c>
      <c r="AB282" s="11" t="e">
        <f>COUNTIF(H$2:H282,"&gt;0")/(COUNTIF(H$2:H282,"&lt;0")+COUNTIF(H$2:H282,"&gt;0"))</f>
        <v>#DIV/0!</v>
      </c>
      <c r="AC282" s="11" t="e">
        <f t="shared" si="119"/>
        <v>#DIV/0!</v>
      </c>
      <c r="AD282" s="8" t="e">
        <f t="shared" si="120"/>
        <v>#DIV/0!</v>
      </c>
      <c r="AE282" s="11" t="e">
        <f t="shared" si="106"/>
        <v>#DIV/0!</v>
      </c>
      <c r="AF282" s="11" t="e">
        <f t="shared" si="107"/>
        <v>#DIV/0!</v>
      </c>
      <c r="AG282" s="12" t="str">
        <f>IF(ISERROR(SUMIF($G$1:$G282,"&gt;0")/-SUMIF($G$1:$G282,"&lt;0"))=FALSE,SUMIF($G$1:$G282,"&gt;0")/-SUMIF($G$1:$G282,"&lt;0"),"")</f>
        <v/>
      </c>
      <c r="AH282" s="12"/>
      <c r="AI282" s="21" t="str">
        <f t="shared" si="127"/>
        <v/>
      </c>
      <c r="AJ282" s="21" t="str">
        <f t="shared" si="128"/>
        <v/>
      </c>
      <c r="AK282" s="21" t="e">
        <f t="shared" si="129"/>
        <v>#DIV/0!</v>
      </c>
      <c r="AL282" s="6"/>
      <c r="AM282" s="6"/>
      <c r="AN282" s="6"/>
      <c r="AO282" s="6"/>
    </row>
    <row r="283" spans="1:41" ht="18.75" customHeight="1" thickBot="1">
      <c r="A283" t="str">
        <f t="shared" si="123"/>
        <v/>
      </c>
      <c r="B283" s="73"/>
      <c r="C283" s="73"/>
      <c r="D283" s="73"/>
      <c r="E283" s="73"/>
      <c r="F283" s="73"/>
      <c r="G283" s="73"/>
      <c r="H283" s="73"/>
      <c r="I283" s="74"/>
      <c r="J283" s="74"/>
      <c r="K283" s="73"/>
      <c r="L283" s="6" t="str">
        <f t="shared" si="108"/>
        <v>Saturday</v>
      </c>
      <c r="M283" s="6" t="str">
        <f t="shared" si="109"/>
        <v>Saturday</v>
      </c>
      <c r="N283" s="6">
        <f t="shared" si="110"/>
        <v>1900</v>
      </c>
      <c r="O283" s="6">
        <f t="shared" si="111"/>
        <v>1</v>
      </c>
      <c r="P283" s="6">
        <f t="shared" si="112"/>
        <v>0</v>
      </c>
      <c r="Q283" s="6">
        <f t="shared" si="113"/>
        <v>0</v>
      </c>
      <c r="R283" s="6">
        <f t="shared" si="114"/>
        <v>0</v>
      </c>
      <c r="S283" s="6" t="str">
        <f t="shared" si="115"/>
        <v>1900/1/0</v>
      </c>
      <c r="T283" s="7">
        <f t="shared" si="121"/>
        <v>0</v>
      </c>
      <c r="U283" s="8">
        <f t="shared" si="116"/>
        <v>10000</v>
      </c>
      <c r="V283" s="7">
        <f t="shared" si="124"/>
        <v>0</v>
      </c>
      <c r="W283" s="9">
        <f t="shared" si="117"/>
        <v>0</v>
      </c>
      <c r="X283" s="9" t="str">
        <f t="shared" si="122"/>
        <v/>
      </c>
      <c r="Y283" s="9" t="str">
        <f t="shared" si="125"/>
        <v/>
      </c>
      <c r="Z283" s="10" t="str">
        <f t="shared" si="126"/>
        <v/>
      </c>
      <c r="AA283" s="9">
        <f t="shared" si="118"/>
        <v>0</v>
      </c>
      <c r="AB283" s="11" t="e">
        <f>COUNTIF(H$2:H283,"&gt;0")/(COUNTIF(H$2:H283,"&lt;0")+COUNTIF(H$2:H283,"&gt;0"))</f>
        <v>#DIV/0!</v>
      </c>
      <c r="AC283" s="11" t="e">
        <f t="shared" si="119"/>
        <v>#DIV/0!</v>
      </c>
      <c r="AD283" s="8" t="e">
        <f t="shared" si="120"/>
        <v>#DIV/0!</v>
      </c>
      <c r="AE283" s="11" t="e">
        <f t="shared" si="106"/>
        <v>#DIV/0!</v>
      </c>
      <c r="AF283" s="11" t="e">
        <f t="shared" si="107"/>
        <v>#DIV/0!</v>
      </c>
      <c r="AG283" s="12" t="str">
        <f>IF(ISERROR(SUMIF($G$1:$G283,"&gt;0")/-SUMIF($G$1:$G283,"&lt;0"))=FALSE,SUMIF($G$1:$G283,"&gt;0")/-SUMIF($G$1:$G283,"&lt;0"),"")</f>
        <v/>
      </c>
      <c r="AH283" s="12"/>
      <c r="AI283" s="21" t="str">
        <f t="shared" si="127"/>
        <v/>
      </c>
      <c r="AJ283" s="21" t="str">
        <f t="shared" si="128"/>
        <v/>
      </c>
      <c r="AK283" s="21" t="e">
        <f t="shared" si="129"/>
        <v>#DIV/0!</v>
      </c>
      <c r="AL283" s="6"/>
      <c r="AM283" s="6"/>
      <c r="AN283" s="6"/>
      <c r="AO283" s="6"/>
    </row>
    <row r="284" spans="1:41" ht="18.75" customHeight="1" thickBot="1">
      <c r="A284" t="str">
        <f t="shared" si="123"/>
        <v/>
      </c>
      <c r="B284" s="73"/>
      <c r="C284" s="73"/>
      <c r="D284" s="73"/>
      <c r="E284" s="73"/>
      <c r="F284" s="73"/>
      <c r="G284" s="73"/>
      <c r="H284" s="73"/>
      <c r="I284" s="74"/>
      <c r="J284" s="74"/>
      <c r="K284" s="73"/>
      <c r="L284" s="6" t="str">
        <f t="shared" si="108"/>
        <v>Saturday</v>
      </c>
      <c r="M284" s="6" t="str">
        <f t="shared" si="109"/>
        <v>Saturday</v>
      </c>
      <c r="N284" s="6">
        <f t="shared" si="110"/>
        <v>1900</v>
      </c>
      <c r="O284" s="6">
        <f t="shared" si="111"/>
        <v>1</v>
      </c>
      <c r="P284" s="6">
        <f t="shared" si="112"/>
        <v>0</v>
      </c>
      <c r="Q284" s="6">
        <f t="shared" si="113"/>
        <v>0</v>
      </c>
      <c r="R284" s="6">
        <f t="shared" si="114"/>
        <v>0</v>
      </c>
      <c r="S284" s="6" t="str">
        <f t="shared" si="115"/>
        <v>1900/1/0</v>
      </c>
      <c r="T284" s="7">
        <f t="shared" si="121"/>
        <v>0</v>
      </c>
      <c r="U284" s="8">
        <f t="shared" si="116"/>
        <v>10000</v>
      </c>
      <c r="V284" s="7">
        <f t="shared" si="124"/>
        <v>0</v>
      </c>
      <c r="W284" s="9">
        <f t="shared" si="117"/>
        <v>0</v>
      </c>
      <c r="X284" s="9" t="str">
        <f t="shared" si="122"/>
        <v/>
      </c>
      <c r="Y284" s="9" t="str">
        <f t="shared" si="125"/>
        <v/>
      </c>
      <c r="Z284" s="10" t="str">
        <f t="shared" si="126"/>
        <v/>
      </c>
      <c r="AA284" s="9">
        <f t="shared" si="118"/>
        <v>0</v>
      </c>
      <c r="AB284" s="11" t="e">
        <f>COUNTIF(H$2:H284,"&gt;0")/(COUNTIF(H$2:H284,"&lt;0")+COUNTIF(H$2:H284,"&gt;0"))</f>
        <v>#DIV/0!</v>
      </c>
      <c r="AC284" s="11" t="e">
        <f t="shared" si="119"/>
        <v>#DIV/0!</v>
      </c>
      <c r="AD284" s="8" t="e">
        <f t="shared" si="120"/>
        <v>#DIV/0!</v>
      </c>
      <c r="AE284" s="11" t="e">
        <f t="shared" si="106"/>
        <v>#DIV/0!</v>
      </c>
      <c r="AF284" s="11" t="e">
        <f t="shared" si="107"/>
        <v>#DIV/0!</v>
      </c>
      <c r="AG284" s="12" t="str">
        <f>IF(ISERROR(SUMIF($G$1:$G284,"&gt;0")/-SUMIF($G$1:$G284,"&lt;0"))=FALSE,SUMIF($G$1:$G284,"&gt;0")/-SUMIF($G$1:$G284,"&lt;0"),"")</f>
        <v/>
      </c>
      <c r="AH284" s="12"/>
      <c r="AI284" s="21" t="str">
        <f t="shared" si="127"/>
        <v/>
      </c>
      <c r="AJ284" s="21" t="str">
        <f t="shared" si="128"/>
        <v/>
      </c>
      <c r="AK284" s="21" t="e">
        <f t="shared" si="129"/>
        <v>#DIV/0!</v>
      </c>
      <c r="AL284" s="6"/>
      <c r="AM284" s="6"/>
      <c r="AN284" s="6"/>
      <c r="AO284" s="6"/>
    </row>
    <row r="285" spans="1:41" ht="18.75" customHeight="1" thickBot="1">
      <c r="A285" t="str">
        <f t="shared" si="123"/>
        <v/>
      </c>
      <c r="B285" s="73"/>
      <c r="C285" s="73"/>
      <c r="D285" s="73"/>
      <c r="E285" s="73"/>
      <c r="F285" s="73"/>
      <c r="G285" s="73"/>
      <c r="H285" s="73"/>
      <c r="I285" s="74"/>
      <c r="J285" s="74"/>
      <c r="K285" s="73"/>
      <c r="L285" s="6" t="str">
        <f t="shared" si="108"/>
        <v>Saturday</v>
      </c>
      <c r="M285" s="6" t="str">
        <f t="shared" si="109"/>
        <v>Saturday</v>
      </c>
      <c r="N285" s="6">
        <f t="shared" si="110"/>
        <v>1900</v>
      </c>
      <c r="O285" s="6">
        <f t="shared" si="111"/>
        <v>1</v>
      </c>
      <c r="P285" s="6">
        <f t="shared" si="112"/>
        <v>0</v>
      </c>
      <c r="Q285" s="6">
        <f t="shared" si="113"/>
        <v>0</v>
      </c>
      <c r="R285" s="6">
        <f t="shared" si="114"/>
        <v>0</v>
      </c>
      <c r="S285" s="6" t="str">
        <f t="shared" si="115"/>
        <v>1900/1/0</v>
      </c>
      <c r="T285" s="7">
        <f t="shared" si="121"/>
        <v>0</v>
      </c>
      <c r="U285" s="8">
        <f t="shared" si="116"/>
        <v>10000</v>
      </c>
      <c r="V285" s="7">
        <f t="shared" si="124"/>
        <v>0</v>
      </c>
      <c r="W285" s="9">
        <f t="shared" si="117"/>
        <v>0</v>
      </c>
      <c r="X285" s="9" t="str">
        <f t="shared" si="122"/>
        <v/>
      </c>
      <c r="Y285" s="9" t="str">
        <f t="shared" si="125"/>
        <v/>
      </c>
      <c r="Z285" s="10" t="str">
        <f t="shared" si="126"/>
        <v/>
      </c>
      <c r="AA285" s="9">
        <f t="shared" si="118"/>
        <v>0</v>
      </c>
      <c r="AB285" s="11" t="e">
        <f>COUNTIF(H$2:H285,"&gt;0")/(COUNTIF(H$2:H285,"&lt;0")+COUNTIF(H$2:H285,"&gt;0"))</f>
        <v>#DIV/0!</v>
      </c>
      <c r="AC285" s="11" t="e">
        <f t="shared" si="119"/>
        <v>#DIV/0!</v>
      </c>
      <c r="AD285" s="8" t="e">
        <f t="shared" si="120"/>
        <v>#DIV/0!</v>
      </c>
      <c r="AE285" s="11" t="e">
        <f t="shared" si="106"/>
        <v>#DIV/0!</v>
      </c>
      <c r="AF285" s="11" t="e">
        <f t="shared" si="107"/>
        <v>#DIV/0!</v>
      </c>
      <c r="AG285" s="12" t="str">
        <f>IF(ISERROR(SUMIF($G$1:$G285,"&gt;0")/-SUMIF($G$1:$G285,"&lt;0"))=FALSE,SUMIF($G$1:$G285,"&gt;0")/-SUMIF($G$1:$G285,"&lt;0"),"")</f>
        <v/>
      </c>
      <c r="AH285" s="12"/>
      <c r="AI285" s="21" t="str">
        <f t="shared" si="127"/>
        <v/>
      </c>
      <c r="AJ285" s="21" t="str">
        <f t="shared" si="128"/>
        <v/>
      </c>
      <c r="AK285" s="21" t="e">
        <f t="shared" si="129"/>
        <v>#DIV/0!</v>
      </c>
      <c r="AL285" s="6"/>
      <c r="AM285" s="6"/>
      <c r="AN285" s="6"/>
      <c r="AO285" s="6"/>
    </row>
    <row r="286" spans="1:41" ht="18.75" customHeight="1" thickBot="1">
      <c r="A286" t="str">
        <f t="shared" si="123"/>
        <v/>
      </c>
      <c r="B286" s="73"/>
      <c r="C286" s="73"/>
      <c r="D286" s="73"/>
      <c r="E286" s="73"/>
      <c r="F286" s="73"/>
      <c r="G286" s="73"/>
      <c r="H286" s="73"/>
      <c r="I286" s="74"/>
      <c r="J286" s="74"/>
      <c r="K286" s="73"/>
      <c r="L286" s="6" t="str">
        <f t="shared" si="108"/>
        <v>Saturday</v>
      </c>
      <c r="M286" s="6" t="str">
        <f t="shared" si="109"/>
        <v>Saturday</v>
      </c>
      <c r="N286" s="6">
        <f t="shared" si="110"/>
        <v>1900</v>
      </c>
      <c r="O286" s="6">
        <f t="shared" si="111"/>
        <v>1</v>
      </c>
      <c r="P286" s="6">
        <f t="shared" si="112"/>
        <v>0</v>
      </c>
      <c r="Q286" s="6">
        <f t="shared" si="113"/>
        <v>0</v>
      </c>
      <c r="R286" s="6">
        <f t="shared" si="114"/>
        <v>0</v>
      </c>
      <c r="S286" s="6" t="str">
        <f t="shared" si="115"/>
        <v>1900/1/0</v>
      </c>
      <c r="T286" s="7">
        <f t="shared" si="121"/>
        <v>0</v>
      </c>
      <c r="U286" s="8">
        <f t="shared" si="116"/>
        <v>10000</v>
      </c>
      <c r="V286" s="7">
        <f t="shared" si="124"/>
        <v>0</v>
      </c>
      <c r="W286" s="9">
        <f t="shared" si="117"/>
        <v>0</v>
      </c>
      <c r="X286" s="9" t="str">
        <f t="shared" si="122"/>
        <v/>
      </c>
      <c r="Y286" s="9" t="str">
        <f t="shared" si="125"/>
        <v/>
      </c>
      <c r="Z286" s="10" t="str">
        <f t="shared" si="126"/>
        <v/>
      </c>
      <c r="AA286" s="9">
        <f t="shared" si="118"/>
        <v>0</v>
      </c>
      <c r="AB286" s="11" t="e">
        <f>COUNTIF(H$2:H286,"&gt;0")/(COUNTIF(H$2:H286,"&lt;0")+COUNTIF(H$2:H286,"&gt;0"))</f>
        <v>#DIV/0!</v>
      </c>
      <c r="AC286" s="11" t="e">
        <f t="shared" si="119"/>
        <v>#DIV/0!</v>
      </c>
      <c r="AD286" s="8" t="e">
        <f t="shared" si="120"/>
        <v>#DIV/0!</v>
      </c>
      <c r="AE286" s="11" t="e">
        <f t="shared" si="106"/>
        <v>#DIV/0!</v>
      </c>
      <c r="AF286" s="11" t="e">
        <f t="shared" si="107"/>
        <v>#DIV/0!</v>
      </c>
      <c r="AG286" s="12" t="str">
        <f>IF(ISERROR(SUMIF($G$1:$G286,"&gt;0")/-SUMIF($G$1:$G286,"&lt;0"))=FALSE,SUMIF($G$1:$G286,"&gt;0")/-SUMIF($G$1:$G286,"&lt;0"),"")</f>
        <v/>
      </c>
      <c r="AH286" s="12"/>
      <c r="AI286" s="21" t="str">
        <f t="shared" si="127"/>
        <v/>
      </c>
      <c r="AJ286" s="21" t="str">
        <f t="shared" si="128"/>
        <v/>
      </c>
      <c r="AK286" s="21" t="e">
        <f t="shared" si="129"/>
        <v>#DIV/0!</v>
      </c>
      <c r="AL286" s="6"/>
      <c r="AM286" s="6"/>
      <c r="AN286" s="6"/>
      <c r="AO286" s="6"/>
    </row>
    <row r="287" spans="1:41" ht="18.75" customHeight="1" thickBot="1">
      <c r="A287" t="str">
        <f t="shared" si="123"/>
        <v/>
      </c>
      <c r="B287" s="73"/>
      <c r="C287" s="73"/>
      <c r="D287" s="73"/>
      <c r="E287" s="73"/>
      <c r="F287" s="73"/>
      <c r="G287" s="73"/>
      <c r="H287" s="73"/>
      <c r="I287" s="74"/>
      <c r="J287" s="74"/>
      <c r="K287" s="73"/>
      <c r="L287" s="6" t="str">
        <f t="shared" si="108"/>
        <v>Saturday</v>
      </c>
      <c r="M287" s="6" t="str">
        <f t="shared" si="109"/>
        <v>Saturday</v>
      </c>
      <c r="N287" s="6">
        <f t="shared" si="110"/>
        <v>1900</v>
      </c>
      <c r="O287" s="6">
        <f t="shared" si="111"/>
        <v>1</v>
      </c>
      <c r="P287" s="6">
        <f t="shared" si="112"/>
        <v>0</v>
      </c>
      <c r="Q287" s="6">
        <f t="shared" si="113"/>
        <v>0</v>
      </c>
      <c r="R287" s="6">
        <f t="shared" si="114"/>
        <v>0</v>
      </c>
      <c r="S287" s="6" t="str">
        <f t="shared" si="115"/>
        <v>1900/1/0</v>
      </c>
      <c r="T287" s="7">
        <f t="shared" si="121"/>
        <v>0</v>
      </c>
      <c r="U287" s="8">
        <f t="shared" si="116"/>
        <v>10000</v>
      </c>
      <c r="V287" s="7">
        <f t="shared" si="124"/>
        <v>0</v>
      </c>
      <c r="W287" s="9">
        <f t="shared" si="117"/>
        <v>0</v>
      </c>
      <c r="X287" s="9" t="str">
        <f t="shared" si="122"/>
        <v/>
      </c>
      <c r="Y287" s="9" t="str">
        <f t="shared" si="125"/>
        <v/>
      </c>
      <c r="Z287" s="10" t="str">
        <f t="shared" si="126"/>
        <v/>
      </c>
      <c r="AA287" s="9">
        <f t="shared" si="118"/>
        <v>0</v>
      </c>
      <c r="AB287" s="11" t="e">
        <f>COUNTIF(H$2:H287,"&gt;0")/(COUNTIF(H$2:H287,"&lt;0")+COUNTIF(H$2:H287,"&gt;0"))</f>
        <v>#DIV/0!</v>
      </c>
      <c r="AC287" s="11" t="e">
        <f t="shared" si="119"/>
        <v>#DIV/0!</v>
      </c>
      <c r="AD287" s="8" t="e">
        <f t="shared" si="120"/>
        <v>#DIV/0!</v>
      </c>
      <c r="AE287" s="11" t="e">
        <f t="shared" si="106"/>
        <v>#DIV/0!</v>
      </c>
      <c r="AF287" s="11" t="e">
        <f t="shared" si="107"/>
        <v>#DIV/0!</v>
      </c>
      <c r="AG287" s="12" t="str">
        <f>IF(ISERROR(SUMIF($G$1:$G287,"&gt;0")/-SUMIF($G$1:$G287,"&lt;0"))=FALSE,SUMIF($G$1:$G287,"&gt;0")/-SUMIF($G$1:$G287,"&lt;0"),"")</f>
        <v/>
      </c>
      <c r="AH287" s="12"/>
      <c r="AI287" s="21" t="str">
        <f t="shared" si="127"/>
        <v/>
      </c>
      <c r="AJ287" s="21" t="str">
        <f t="shared" si="128"/>
        <v/>
      </c>
      <c r="AK287" s="21" t="e">
        <f t="shared" si="129"/>
        <v>#DIV/0!</v>
      </c>
      <c r="AL287" s="6"/>
      <c r="AM287" s="6"/>
      <c r="AN287" s="6"/>
      <c r="AO287" s="6"/>
    </row>
    <row r="288" spans="1:41" ht="18.75" customHeight="1" thickBot="1">
      <c r="A288" t="str">
        <f t="shared" si="123"/>
        <v/>
      </c>
      <c r="B288" s="73"/>
      <c r="C288" s="73"/>
      <c r="D288" s="73"/>
      <c r="E288" s="73"/>
      <c r="F288" s="73"/>
      <c r="G288" s="73"/>
      <c r="H288" s="73"/>
      <c r="I288" s="74"/>
      <c r="J288" s="74"/>
      <c r="K288" s="73"/>
      <c r="L288" s="6" t="str">
        <f t="shared" si="108"/>
        <v>Saturday</v>
      </c>
      <c r="M288" s="6" t="str">
        <f t="shared" si="109"/>
        <v>Saturday</v>
      </c>
      <c r="N288" s="6">
        <f t="shared" si="110"/>
        <v>1900</v>
      </c>
      <c r="O288" s="6">
        <f t="shared" si="111"/>
        <v>1</v>
      </c>
      <c r="P288" s="6">
        <f t="shared" si="112"/>
        <v>0</v>
      </c>
      <c r="Q288" s="6">
        <f t="shared" si="113"/>
        <v>0</v>
      </c>
      <c r="R288" s="6">
        <f t="shared" si="114"/>
        <v>0</v>
      </c>
      <c r="S288" s="6" t="str">
        <f t="shared" si="115"/>
        <v>1900/1/0</v>
      </c>
      <c r="T288" s="7">
        <f t="shared" si="121"/>
        <v>0</v>
      </c>
      <c r="U288" s="8">
        <f t="shared" si="116"/>
        <v>10000</v>
      </c>
      <c r="V288" s="7">
        <f t="shared" si="124"/>
        <v>0</v>
      </c>
      <c r="W288" s="9">
        <f t="shared" si="117"/>
        <v>0</v>
      </c>
      <c r="X288" s="9" t="str">
        <f t="shared" si="122"/>
        <v/>
      </c>
      <c r="Y288" s="9" t="str">
        <f t="shared" si="125"/>
        <v/>
      </c>
      <c r="Z288" s="10" t="str">
        <f t="shared" si="126"/>
        <v/>
      </c>
      <c r="AA288" s="9">
        <f t="shared" si="118"/>
        <v>0</v>
      </c>
      <c r="AB288" s="11" t="e">
        <f>COUNTIF(H$2:H288,"&gt;0")/(COUNTIF(H$2:H288,"&lt;0")+COUNTIF(H$2:H288,"&gt;0"))</f>
        <v>#DIV/0!</v>
      </c>
      <c r="AC288" s="11" t="e">
        <f t="shared" si="119"/>
        <v>#DIV/0!</v>
      </c>
      <c r="AD288" s="8" t="e">
        <f t="shared" si="120"/>
        <v>#DIV/0!</v>
      </c>
      <c r="AE288" s="11" t="e">
        <f t="shared" ref="AE288:AE351" si="130">COUNTIF($H258:$H288,"&gt;0")/(COUNTIF($H258:$H288,"&lt;0")+COUNTIF($H258:$H288,"&gt;0"))</f>
        <v>#DIV/0!</v>
      </c>
      <c r="AF288" s="11" t="e">
        <f t="shared" ref="AF288:AF351" si="131">SUM($H258:$H288)/COUNT($H258:$H288)</f>
        <v>#DIV/0!</v>
      </c>
      <c r="AG288" s="12" t="str">
        <f>IF(ISERROR(SUMIF($G$1:$G288,"&gt;0")/-SUMIF($G$1:$G288,"&lt;0"))=FALSE,SUMIF($G$1:$G288,"&gt;0")/-SUMIF($G$1:$G288,"&lt;0"),"")</f>
        <v/>
      </c>
      <c r="AH288" s="12"/>
      <c r="AI288" s="21" t="str">
        <f t="shared" si="127"/>
        <v/>
      </c>
      <c r="AJ288" s="21" t="str">
        <f t="shared" si="128"/>
        <v/>
      </c>
      <c r="AK288" s="21" t="e">
        <f t="shared" si="129"/>
        <v>#DIV/0!</v>
      </c>
      <c r="AL288" s="6"/>
      <c r="AM288" s="6"/>
      <c r="AN288" s="6"/>
      <c r="AO288" s="6"/>
    </row>
    <row r="289" spans="1:41" ht="18.75" customHeight="1" thickBot="1">
      <c r="A289" t="str">
        <f t="shared" si="123"/>
        <v/>
      </c>
      <c r="B289" s="73"/>
      <c r="C289" s="73"/>
      <c r="D289" s="73"/>
      <c r="E289" s="73"/>
      <c r="F289" s="73"/>
      <c r="G289" s="73"/>
      <c r="H289" s="73"/>
      <c r="I289" s="74"/>
      <c r="J289" s="74"/>
      <c r="K289" s="73"/>
      <c r="L289" s="6" t="str">
        <f t="shared" si="108"/>
        <v>Saturday</v>
      </c>
      <c r="M289" s="6" t="str">
        <f t="shared" si="109"/>
        <v>Saturday</v>
      </c>
      <c r="N289" s="6">
        <f t="shared" si="110"/>
        <v>1900</v>
      </c>
      <c r="O289" s="6">
        <f t="shared" si="111"/>
        <v>1</v>
      </c>
      <c r="P289" s="6">
        <f t="shared" si="112"/>
        <v>0</v>
      </c>
      <c r="Q289" s="6">
        <f t="shared" si="113"/>
        <v>0</v>
      </c>
      <c r="R289" s="6">
        <f t="shared" si="114"/>
        <v>0</v>
      </c>
      <c r="S289" s="6" t="str">
        <f t="shared" si="115"/>
        <v>1900/1/0</v>
      </c>
      <c r="T289" s="7">
        <f t="shared" si="121"/>
        <v>0</v>
      </c>
      <c r="U289" s="8">
        <f t="shared" si="116"/>
        <v>10000</v>
      </c>
      <c r="V289" s="7">
        <f t="shared" si="124"/>
        <v>0</v>
      </c>
      <c r="W289" s="9">
        <f t="shared" si="117"/>
        <v>0</v>
      </c>
      <c r="X289" s="9" t="str">
        <f t="shared" si="122"/>
        <v/>
      </c>
      <c r="Y289" s="9" t="str">
        <f t="shared" si="125"/>
        <v/>
      </c>
      <c r="Z289" s="10" t="str">
        <f t="shared" si="126"/>
        <v/>
      </c>
      <c r="AA289" s="9">
        <f t="shared" si="118"/>
        <v>0</v>
      </c>
      <c r="AB289" s="11" t="e">
        <f>COUNTIF(H$2:H289,"&gt;0")/(COUNTIF(H$2:H289,"&lt;0")+COUNTIF(H$2:H289,"&gt;0"))</f>
        <v>#DIV/0!</v>
      </c>
      <c r="AC289" s="11" t="e">
        <f t="shared" si="119"/>
        <v>#DIV/0!</v>
      </c>
      <c r="AD289" s="8" t="e">
        <f t="shared" si="120"/>
        <v>#DIV/0!</v>
      </c>
      <c r="AE289" s="11" t="e">
        <f t="shared" si="130"/>
        <v>#DIV/0!</v>
      </c>
      <c r="AF289" s="11" t="e">
        <f t="shared" si="131"/>
        <v>#DIV/0!</v>
      </c>
      <c r="AG289" s="12" t="str">
        <f>IF(ISERROR(SUMIF($G$1:$G289,"&gt;0")/-SUMIF($G$1:$G289,"&lt;0"))=FALSE,SUMIF($G$1:$G289,"&gt;0")/-SUMIF($G$1:$G289,"&lt;0"),"")</f>
        <v/>
      </c>
      <c r="AH289" s="12"/>
      <c r="AI289" s="21" t="str">
        <f t="shared" si="127"/>
        <v/>
      </c>
      <c r="AJ289" s="21" t="str">
        <f t="shared" si="128"/>
        <v/>
      </c>
      <c r="AK289" s="21" t="e">
        <f t="shared" si="129"/>
        <v>#DIV/0!</v>
      </c>
      <c r="AL289" s="6"/>
      <c r="AM289" s="6"/>
      <c r="AN289" s="6"/>
      <c r="AO289" s="6"/>
    </row>
    <row r="290" spans="1:41" ht="18.75" customHeight="1" thickBot="1">
      <c r="A290" t="str">
        <f t="shared" si="123"/>
        <v/>
      </c>
      <c r="B290" s="73"/>
      <c r="C290" s="73"/>
      <c r="D290" s="73"/>
      <c r="E290" s="73"/>
      <c r="F290" s="73"/>
      <c r="G290" s="73"/>
      <c r="H290" s="73"/>
      <c r="I290" s="74"/>
      <c r="J290" s="74"/>
      <c r="K290" s="73"/>
      <c r="L290" s="6" t="str">
        <f t="shared" si="108"/>
        <v>Saturday</v>
      </c>
      <c r="M290" s="6" t="str">
        <f t="shared" si="109"/>
        <v>Saturday</v>
      </c>
      <c r="N290" s="6">
        <f t="shared" si="110"/>
        <v>1900</v>
      </c>
      <c r="O290" s="6">
        <f t="shared" si="111"/>
        <v>1</v>
      </c>
      <c r="P290" s="6">
        <f t="shared" si="112"/>
        <v>0</v>
      </c>
      <c r="Q290" s="6">
        <f t="shared" si="113"/>
        <v>0</v>
      </c>
      <c r="R290" s="6">
        <f t="shared" si="114"/>
        <v>0</v>
      </c>
      <c r="S290" s="6" t="str">
        <f t="shared" si="115"/>
        <v>1900/1/0</v>
      </c>
      <c r="T290" s="7">
        <f t="shared" si="121"/>
        <v>0</v>
      </c>
      <c r="U290" s="8">
        <f t="shared" si="116"/>
        <v>10000</v>
      </c>
      <c r="V290" s="7">
        <f t="shared" si="124"/>
        <v>0</v>
      </c>
      <c r="W290" s="9">
        <f t="shared" si="117"/>
        <v>0</v>
      </c>
      <c r="X290" s="9" t="str">
        <f t="shared" si="122"/>
        <v/>
      </c>
      <c r="Y290" s="9" t="str">
        <f t="shared" si="125"/>
        <v/>
      </c>
      <c r="Z290" s="10" t="str">
        <f t="shared" si="126"/>
        <v/>
      </c>
      <c r="AA290" s="9">
        <f t="shared" si="118"/>
        <v>0</v>
      </c>
      <c r="AB290" s="11" t="e">
        <f>COUNTIF(H$2:H290,"&gt;0")/(COUNTIF(H$2:H290,"&lt;0")+COUNTIF(H$2:H290,"&gt;0"))</f>
        <v>#DIV/0!</v>
      </c>
      <c r="AC290" s="11" t="e">
        <f t="shared" si="119"/>
        <v>#DIV/0!</v>
      </c>
      <c r="AD290" s="8" t="e">
        <f t="shared" si="120"/>
        <v>#DIV/0!</v>
      </c>
      <c r="AE290" s="11" t="e">
        <f t="shared" si="130"/>
        <v>#DIV/0!</v>
      </c>
      <c r="AF290" s="11" t="e">
        <f t="shared" si="131"/>
        <v>#DIV/0!</v>
      </c>
      <c r="AG290" s="12" t="str">
        <f>IF(ISERROR(SUMIF($G$1:$G290,"&gt;0")/-SUMIF($G$1:$G290,"&lt;0"))=FALSE,SUMIF($G$1:$G290,"&gt;0")/-SUMIF($G$1:$G290,"&lt;0"),"")</f>
        <v/>
      </c>
      <c r="AH290" s="12"/>
      <c r="AI290" s="21" t="str">
        <f t="shared" si="127"/>
        <v/>
      </c>
      <c r="AJ290" s="21" t="str">
        <f t="shared" si="128"/>
        <v/>
      </c>
      <c r="AK290" s="21" t="e">
        <f t="shared" si="129"/>
        <v>#DIV/0!</v>
      </c>
      <c r="AL290" s="6"/>
      <c r="AM290" s="6"/>
      <c r="AN290" s="6"/>
      <c r="AO290" s="6"/>
    </row>
    <row r="291" spans="1:41" ht="18.75" customHeight="1" thickBot="1">
      <c r="A291" t="str">
        <f t="shared" si="123"/>
        <v/>
      </c>
      <c r="B291" s="73"/>
      <c r="C291" s="73"/>
      <c r="D291" s="73"/>
      <c r="E291" s="73"/>
      <c r="F291" s="73"/>
      <c r="G291" s="73"/>
      <c r="H291" s="73"/>
      <c r="I291" s="74"/>
      <c r="J291" s="74"/>
      <c r="K291" s="73"/>
      <c r="L291" s="6" t="str">
        <f t="shared" si="108"/>
        <v>Saturday</v>
      </c>
      <c r="M291" s="6" t="str">
        <f t="shared" si="109"/>
        <v>Saturday</v>
      </c>
      <c r="N291" s="6">
        <f t="shared" si="110"/>
        <v>1900</v>
      </c>
      <c r="O291" s="6">
        <f t="shared" si="111"/>
        <v>1</v>
      </c>
      <c r="P291" s="6">
        <f t="shared" si="112"/>
        <v>0</v>
      </c>
      <c r="Q291" s="6">
        <f t="shared" si="113"/>
        <v>0</v>
      </c>
      <c r="R291" s="6">
        <f t="shared" si="114"/>
        <v>0</v>
      </c>
      <c r="S291" s="6" t="str">
        <f t="shared" si="115"/>
        <v>1900/1/0</v>
      </c>
      <c r="T291" s="7">
        <f t="shared" si="121"/>
        <v>0</v>
      </c>
      <c r="U291" s="8">
        <f t="shared" si="116"/>
        <v>10000</v>
      </c>
      <c r="V291" s="7">
        <f t="shared" si="124"/>
        <v>0</v>
      </c>
      <c r="W291" s="9">
        <f t="shared" si="117"/>
        <v>0</v>
      </c>
      <c r="X291" s="9" t="str">
        <f t="shared" si="122"/>
        <v/>
      </c>
      <c r="Y291" s="9" t="str">
        <f t="shared" si="125"/>
        <v/>
      </c>
      <c r="Z291" s="10" t="str">
        <f t="shared" si="126"/>
        <v/>
      </c>
      <c r="AA291" s="9">
        <f t="shared" si="118"/>
        <v>0</v>
      </c>
      <c r="AB291" s="11" t="e">
        <f>COUNTIF(H$2:H291,"&gt;0")/(COUNTIF(H$2:H291,"&lt;0")+COUNTIF(H$2:H291,"&gt;0"))</f>
        <v>#DIV/0!</v>
      </c>
      <c r="AC291" s="11" t="e">
        <f t="shared" si="119"/>
        <v>#DIV/0!</v>
      </c>
      <c r="AD291" s="8" t="e">
        <f t="shared" si="120"/>
        <v>#DIV/0!</v>
      </c>
      <c r="AE291" s="11" t="e">
        <f t="shared" si="130"/>
        <v>#DIV/0!</v>
      </c>
      <c r="AF291" s="11" t="e">
        <f t="shared" si="131"/>
        <v>#DIV/0!</v>
      </c>
      <c r="AG291" s="12" t="str">
        <f>IF(ISERROR(SUMIF($G$1:$G291,"&gt;0")/-SUMIF($G$1:$G291,"&lt;0"))=FALSE,SUMIF($G$1:$G291,"&gt;0")/-SUMIF($G$1:$G291,"&lt;0"),"")</f>
        <v/>
      </c>
      <c r="AH291" s="12"/>
      <c r="AI291" s="21" t="str">
        <f t="shared" si="127"/>
        <v/>
      </c>
      <c r="AJ291" s="21" t="str">
        <f t="shared" si="128"/>
        <v/>
      </c>
      <c r="AK291" s="21" t="e">
        <f t="shared" si="129"/>
        <v>#DIV/0!</v>
      </c>
      <c r="AL291" s="6"/>
      <c r="AM291" s="6"/>
      <c r="AN291" s="6"/>
      <c r="AO291" s="6"/>
    </row>
    <row r="292" spans="1:41" ht="18.75" customHeight="1" thickBot="1">
      <c r="A292" t="str">
        <f t="shared" si="123"/>
        <v/>
      </c>
      <c r="B292" s="73"/>
      <c r="C292" s="73"/>
      <c r="D292" s="73"/>
      <c r="E292" s="73"/>
      <c r="F292" s="73"/>
      <c r="G292" s="73"/>
      <c r="H292" s="73"/>
      <c r="I292" s="74"/>
      <c r="J292" s="74"/>
      <c r="K292" s="73"/>
      <c r="L292" s="6" t="str">
        <f t="shared" si="108"/>
        <v>Saturday</v>
      </c>
      <c r="M292" s="6" t="str">
        <f t="shared" si="109"/>
        <v>Saturday</v>
      </c>
      <c r="N292" s="6">
        <f t="shared" si="110"/>
        <v>1900</v>
      </c>
      <c r="O292" s="6">
        <f t="shared" si="111"/>
        <v>1</v>
      </c>
      <c r="P292" s="6">
        <f t="shared" si="112"/>
        <v>0</v>
      </c>
      <c r="Q292" s="6">
        <f t="shared" si="113"/>
        <v>0</v>
      </c>
      <c r="R292" s="6">
        <f t="shared" si="114"/>
        <v>0</v>
      </c>
      <c r="S292" s="6" t="str">
        <f t="shared" si="115"/>
        <v>1900/1/0</v>
      </c>
      <c r="T292" s="7">
        <f t="shared" si="121"/>
        <v>0</v>
      </c>
      <c r="U292" s="8">
        <f t="shared" si="116"/>
        <v>10000</v>
      </c>
      <c r="V292" s="7">
        <f t="shared" si="124"/>
        <v>0</v>
      </c>
      <c r="W292" s="9">
        <f t="shared" si="117"/>
        <v>0</v>
      </c>
      <c r="X292" s="9" t="str">
        <f t="shared" si="122"/>
        <v/>
      </c>
      <c r="Y292" s="9" t="str">
        <f t="shared" si="125"/>
        <v/>
      </c>
      <c r="Z292" s="10" t="str">
        <f t="shared" si="126"/>
        <v/>
      </c>
      <c r="AA292" s="9">
        <f t="shared" si="118"/>
        <v>0</v>
      </c>
      <c r="AB292" s="11" t="e">
        <f>COUNTIF(H$2:H292,"&gt;0")/(COUNTIF(H$2:H292,"&lt;0")+COUNTIF(H$2:H292,"&gt;0"))</f>
        <v>#DIV/0!</v>
      </c>
      <c r="AC292" s="11" t="e">
        <f t="shared" si="119"/>
        <v>#DIV/0!</v>
      </c>
      <c r="AD292" s="8" t="e">
        <f t="shared" si="120"/>
        <v>#DIV/0!</v>
      </c>
      <c r="AE292" s="11" t="e">
        <f t="shared" si="130"/>
        <v>#DIV/0!</v>
      </c>
      <c r="AF292" s="11" t="e">
        <f t="shared" si="131"/>
        <v>#DIV/0!</v>
      </c>
      <c r="AG292" s="12" t="str">
        <f>IF(ISERROR(SUMIF($G$1:$G292,"&gt;0")/-SUMIF($G$1:$G292,"&lt;0"))=FALSE,SUMIF($G$1:$G292,"&gt;0")/-SUMIF($G$1:$G292,"&lt;0"),"")</f>
        <v/>
      </c>
      <c r="AH292" s="12"/>
      <c r="AI292" s="21" t="str">
        <f t="shared" si="127"/>
        <v/>
      </c>
      <c r="AJ292" s="21" t="str">
        <f t="shared" si="128"/>
        <v/>
      </c>
      <c r="AK292" s="21" t="e">
        <f t="shared" si="129"/>
        <v>#DIV/0!</v>
      </c>
      <c r="AL292" s="6"/>
      <c r="AM292" s="6"/>
      <c r="AN292" s="6"/>
      <c r="AO292" s="6"/>
    </row>
    <row r="293" spans="1:41" ht="18.75" customHeight="1" thickBot="1">
      <c r="A293" t="str">
        <f t="shared" si="123"/>
        <v/>
      </c>
      <c r="B293" s="73"/>
      <c r="C293" s="73"/>
      <c r="D293" s="73"/>
      <c r="E293" s="73"/>
      <c r="F293" s="73"/>
      <c r="G293" s="73"/>
      <c r="H293" s="73"/>
      <c r="I293" s="74"/>
      <c r="J293" s="74"/>
      <c r="K293" s="73"/>
      <c r="L293" s="6" t="str">
        <f t="shared" si="108"/>
        <v>Saturday</v>
      </c>
      <c r="M293" s="6" t="str">
        <f t="shared" si="109"/>
        <v>Saturday</v>
      </c>
      <c r="N293" s="6">
        <f t="shared" si="110"/>
        <v>1900</v>
      </c>
      <c r="O293" s="6">
        <f t="shared" si="111"/>
        <v>1</v>
      </c>
      <c r="P293" s="6">
        <f t="shared" si="112"/>
        <v>0</v>
      </c>
      <c r="Q293" s="6">
        <f t="shared" si="113"/>
        <v>0</v>
      </c>
      <c r="R293" s="6">
        <f t="shared" si="114"/>
        <v>0</v>
      </c>
      <c r="S293" s="6" t="str">
        <f t="shared" si="115"/>
        <v>1900/1/0</v>
      </c>
      <c r="T293" s="7">
        <f t="shared" si="121"/>
        <v>0</v>
      </c>
      <c r="U293" s="8">
        <f t="shared" si="116"/>
        <v>10000</v>
      </c>
      <c r="V293" s="7">
        <f t="shared" si="124"/>
        <v>0</v>
      </c>
      <c r="W293" s="9">
        <f t="shared" si="117"/>
        <v>0</v>
      </c>
      <c r="X293" s="9" t="str">
        <f t="shared" si="122"/>
        <v/>
      </c>
      <c r="Y293" s="9" t="str">
        <f t="shared" si="125"/>
        <v/>
      </c>
      <c r="Z293" s="10" t="str">
        <f t="shared" si="126"/>
        <v/>
      </c>
      <c r="AA293" s="9">
        <f t="shared" si="118"/>
        <v>0</v>
      </c>
      <c r="AB293" s="11" t="e">
        <f>COUNTIF(H$2:H293,"&gt;0")/(COUNTIF(H$2:H293,"&lt;0")+COUNTIF(H$2:H293,"&gt;0"))</f>
        <v>#DIV/0!</v>
      </c>
      <c r="AC293" s="11" t="e">
        <f t="shared" si="119"/>
        <v>#DIV/0!</v>
      </c>
      <c r="AD293" s="8" t="e">
        <f t="shared" si="120"/>
        <v>#DIV/0!</v>
      </c>
      <c r="AE293" s="11" t="e">
        <f t="shared" si="130"/>
        <v>#DIV/0!</v>
      </c>
      <c r="AF293" s="11" t="e">
        <f t="shared" si="131"/>
        <v>#DIV/0!</v>
      </c>
      <c r="AG293" s="12" t="str">
        <f>IF(ISERROR(SUMIF($G$1:$G293,"&gt;0")/-SUMIF($G$1:$G293,"&lt;0"))=FALSE,SUMIF($G$1:$G293,"&gt;0")/-SUMIF($G$1:$G293,"&lt;0"),"")</f>
        <v/>
      </c>
      <c r="AH293" s="12"/>
      <c r="AI293" s="21" t="str">
        <f t="shared" si="127"/>
        <v/>
      </c>
      <c r="AJ293" s="21" t="str">
        <f t="shared" si="128"/>
        <v/>
      </c>
      <c r="AK293" s="21" t="e">
        <f t="shared" si="129"/>
        <v>#DIV/0!</v>
      </c>
      <c r="AL293" s="6"/>
      <c r="AM293" s="6"/>
      <c r="AN293" s="6"/>
      <c r="AO293" s="6"/>
    </row>
    <row r="294" spans="1:41" ht="18.75" customHeight="1" thickBot="1">
      <c r="A294" t="str">
        <f t="shared" si="123"/>
        <v/>
      </c>
      <c r="B294" s="73"/>
      <c r="C294" s="73"/>
      <c r="D294" s="73"/>
      <c r="E294" s="73"/>
      <c r="F294" s="73"/>
      <c r="G294" s="73"/>
      <c r="H294" s="73"/>
      <c r="I294" s="74"/>
      <c r="J294" s="74"/>
      <c r="K294" s="73"/>
      <c r="L294" s="6" t="str">
        <f t="shared" si="108"/>
        <v>Saturday</v>
      </c>
      <c r="M294" s="6" t="str">
        <f t="shared" si="109"/>
        <v>Saturday</v>
      </c>
      <c r="N294" s="6">
        <f t="shared" si="110"/>
        <v>1900</v>
      </c>
      <c r="O294" s="6">
        <f t="shared" si="111"/>
        <v>1</v>
      </c>
      <c r="P294" s="6">
        <f t="shared" si="112"/>
        <v>0</v>
      </c>
      <c r="Q294" s="6">
        <f t="shared" si="113"/>
        <v>0</v>
      </c>
      <c r="R294" s="6">
        <f t="shared" si="114"/>
        <v>0</v>
      </c>
      <c r="S294" s="6" t="str">
        <f t="shared" si="115"/>
        <v>1900/1/0</v>
      </c>
      <c r="T294" s="7">
        <f t="shared" si="121"/>
        <v>0</v>
      </c>
      <c r="U294" s="8">
        <f t="shared" si="116"/>
        <v>10000</v>
      </c>
      <c r="V294" s="7">
        <f t="shared" si="124"/>
        <v>0</v>
      </c>
      <c r="W294" s="9">
        <f t="shared" si="117"/>
        <v>0</v>
      </c>
      <c r="X294" s="9" t="str">
        <f t="shared" si="122"/>
        <v/>
      </c>
      <c r="Y294" s="9" t="str">
        <f t="shared" si="125"/>
        <v/>
      </c>
      <c r="Z294" s="10" t="str">
        <f t="shared" si="126"/>
        <v/>
      </c>
      <c r="AA294" s="9">
        <f t="shared" si="118"/>
        <v>0</v>
      </c>
      <c r="AB294" s="11" t="e">
        <f>COUNTIF(H$2:H294,"&gt;0")/(COUNTIF(H$2:H294,"&lt;0")+COUNTIF(H$2:H294,"&gt;0"))</f>
        <v>#DIV/0!</v>
      </c>
      <c r="AC294" s="11" t="e">
        <f t="shared" si="119"/>
        <v>#DIV/0!</v>
      </c>
      <c r="AD294" s="8" t="e">
        <f t="shared" si="120"/>
        <v>#DIV/0!</v>
      </c>
      <c r="AE294" s="11" t="e">
        <f t="shared" si="130"/>
        <v>#DIV/0!</v>
      </c>
      <c r="AF294" s="11" t="e">
        <f t="shared" si="131"/>
        <v>#DIV/0!</v>
      </c>
      <c r="AG294" s="12" t="str">
        <f>IF(ISERROR(SUMIF($G$1:$G294,"&gt;0")/-SUMIF($G$1:$G294,"&lt;0"))=FALSE,SUMIF($G$1:$G294,"&gt;0")/-SUMIF($G$1:$G294,"&lt;0"),"")</f>
        <v/>
      </c>
      <c r="AH294" s="12"/>
      <c r="AI294" s="21" t="str">
        <f t="shared" si="127"/>
        <v/>
      </c>
      <c r="AJ294" s="21" t="str">
        <f t="shared" si="128"/>
        <v/>
      </c>
      <c r="AK294" s="21" t="e">
        <f t="shared" si="129"/>
        <v>#DIV/0!</v>
      </c>
      <c r="AL294" s="6"/>
      <c r="AM294" s="6"/>
      <c r="AN294" s="6"/>
      <c r="AO294" s="6"/>
    </row>
    <row r="295" spans="1:41" ht="18.75" customHeight="1" thickBot="1">
      <c r="A295" t="str">
        <f t="shared" si="123"/>
        <v/>
      </c>
      <c r="B295" s="73"/>
      <c r="C295" s="73"/>
      <c r="D295" s="73"/>
      <c r="E295" s="73"/>
      <c r="F295" s="73"/>
      <c r="G295" s="73"/>
      <c r="H295" s="73"/>
      <c r="I295" s="74"/>
      <c r="J295" s="74"/>
      <c r="K295" s="73"/>
      <c r="L295" s="6" t="str">
        <f t="shared" si="108"/>
        <v>Saturday</v>
      </c>
      <c r="M295" s="6" t="str">
        <f t="shared" si="109"/>
        <v>Saturday</v>
      </c>
      <c r="N295" s="6">
        <f t="shared" si="110"/>
        <v>1900</v>
      </c>
      <c r="O295" s="6">
        <f t="shared" si="111"/>
        <v>1</v>
      </c>
      <c r="P295" s="6">
        <f t="shared" si="112"/>
        <v>0</v>
      </c>
      <c r="Q295" s="6">
        <f t="shared" si="113"/>
        <v>0</v>
      </c>
      <c r="R295" s="6">
        <f t="shared" si="114"/>
        <v>0</v>
      </c>
      <c r="S295" s="6" t="str">
        <f t="shared" si="115"/>
        <v>1900/1/0</v>
      </c>
      <c r="T295" s="7">
        <f t="shared" si="121"/>
        <v>0</v>
      </c>
      <c r="U295" s="8">
        <f t="shared" si="116"/>
        <v>10000</v>
      </c>
      <c r="V295" s="7">
        <f t="shared" si="124"/>
        <v>0</v>
      </c>
      <c r="W295" s="9">
        <f t="shared" si="117"/>
        <v>0</v>
      </c>
      <c r="X295" s="9" t="str">
        <f t="shared" si="122"/>
        <v/>
      </c>
      <c r="Y295" s="9" t="str">
        <f t="shared" si="125"/>
        <v/>
      </c>
      <c r="Z295" s="10" t="str">
        <f t="shared" si="126"/>
        <v/>
      </c>
      <c r="AA295" s="9">
        <f t="shared" si="118"/>
        <v>0</v>
      </c>
      <c r="AB295" s="11" t="e">
        <f>COUNTIF(H$2:H295,"&gt;0")/(COUNTIF(H$2:H295,"&lt;0")+COUNTIF(H$2:H295,"&gt;0"))</f>
        <v>#DIV/0!</v>
      </c>
      <c r="AC295" s="11" t="e">
        <f t="shared" si="119"/>
        <v>#DIV/0!</v>
      </c>
      <c r="AD295" s="8" t="e">
        <f t="shared" si="120"/>
        <v>#DIV/0!</v>
      </c>
      <c r="AE295" s="11" t="e">
        <f t="shared" si="130"/>
        <v>#DIV/0!</v>
      </c>
      <c r="AF295" s="11" t="e">
        <f t="shared" si="131"/>
        <v>#DIV/0!</v>
      </c>
      <c r="AG295" s="12" t="str">
        <f>IF(ISERROR(SUMIF($G$1:$G295,"&gt;0")/-SUMIF($G$1:$G295,"&lt;0"))=FALSE,SUMIF($G$1:$G295,"&gt;0")/-SUMIF($G$1:$G295,"&lt;0"),"")</f>
        <v/>
      </c>
      <c r="AH295" s="12"/>
      <c r="AI295" s="21" t="str">
        <f t="shared" si="127"/>
        <v/>
      </c>
      <c r="AJ295" s="21" t="str">
        <f t="shared" si="128"/>
        <v/>
      </c>
      <c r="AK295" s="21" t="e">
        <f t="shared" si="129"/>
        <v>#DIV/0!</v>
      </c>
      <c r="AL295" s="6"/>
      <c r="AM295" s="6"/>
      <c r="AN295" s="6"/>
      <c r="AO295" s="6"/>
    </row>
    <row r="296" spans="1:41" ht="18.75" customHeight="1" thickBot="1">
      <c r="A296" t="str">
        <f t="shared" si="123"/>
        <v/>
      </c>
      <c r="B296" s="73"/>
      <c r="C296" s="73"/>
      <c r="D296" s="73"/>
      <c r="E296" s="73"/>
      <c r="F296" s="73"/>
      <c r="G296" s="73"/>
      <c r="H296" s="73"/>
      <c r="I296" s="74"/>
      <c r="J296" s="74"/>
      <c r="K296" s="73"/>
      <c r="L296" s="6" t="str">
        <f t="shared" si="108"/>
        <v>Saturday</v>
      </c>
      <c r="M296" s="6" t="str">
        <f t="shared" si="109"/>
        <v>Saturday</v>
      </c>
      <c r="N296" s="6">
        <f t="shared" si="110"/>
        <v>1900</v>
      </c>
      <c r="O296" s="6">
        <f t="shared" si="111"/>
        <v>1</v>
      </c>
      <c r="P296" s="6">
        <f t="shared" si="112"/>
        <v>0</v>
      </c>
      <c r="Q296" s="6">
        <f t="shared" si="113"/>
        <v>0</v>
      </c>
      <c r="R296" s="6">
        <f t="shared" si="114"/>
        <v>0</v>
      </c>
      <c r="S296" s="6" t="str">
        <f t="shared" si="115"/>
        <v>1900/1/0</v>
      </c>
      <c r="T296" s="7">
        <f t="shared" si="121"/>
        <v>0</v>
      </c>
      <c r="U296" s="8">
        <f t="shared" si="116"/>
        <v>10000</v>
      </c>
      <c r="V296" s="7">
        <f t="shared" si="124"/>
        <v>0</v>
      </c>
      <c r="W296" s="9">
        <f t="shared" si="117"/>
        <v>0</v>
      </c>
      <c r="X296" s="9" t="str">
        <f t="shared" si="122"/>
        <v/>
      </c>
      <c r="Y296" s="9" t="str">
        <f t="shared" si="125"/>
        <v/>
      </c>
      <c r="Z296" s="10" t="str">
        <f t="shared" si="126"/>
        <v/>
      </c>
      <c r="AA296" s="9">
        <f t="shared" si="118"/>
        <v>0</v>
      </c>
      <c r="AB296" s="11" t="e">
        <f>COUNTIF(H$2:H296,"&gt;0")/(COUNTIF(H$2:H296,"&lt;0")+COUNTIF(H$2:H296,"&gt;0"))</f>
        <v>#DIV/0!</v>
      </c>
      <c r="AC296" s="11" t="e">
        <f t="shared" si="119"/>
        <v>#DIV/0!</v>
      </c>
      <c r="AD296" s="8" t="e">
        <f t="shared" si="120"/>
        <v>#DIV/0!</v>
      </c>
      <c r="AE296" s="11" t="e">
        <f t="shared" si="130"/>
        <v>#DIV/0!</v>
      </c>
      <c r="AF296" s="11" t="e">
        <f t="shared" si="131"/>
        <v>#DIV/0!</v>
      </c>
      <c r="AG296" s="12" t="str">
        <f>IF(ISERROR(SUMIF($G$1:$G296,"&gt;0")/-SUMIF($G$1:$G296,"&lt;0"))=FALSE,SUMIF($G$1:$G296,"&gt;0")/-SUMIF($G$1:$G296,"&lt;0"),"")</f>
        <v/>
      </c>
      <c r="AH296" s="12"/>
      <c r="AI296" s="21" t="str">
        <f t="shared" si="127"/>
        <v/>
      </c>
      <c r="AJ296" s="21" t="str">
        <f t="shared" si="128"/>
        <v/>
      </c>
      <c r="AK296" s="21" t="e">
        <f t="shared" si="129"/>
        <v>#DIV/0!</v>
      </c>
      <c r="AL296" s="6"/>
      <c r="AM296" s="6"/>
      <c r="AN296" s="6"/>
      <c r="AO296" s="6"/>
    </row>
    <row r="297" spans="1:41" ht="18.75" customHeight="1" thickBot="1">
      <c r="A297" t="str">
        <f t="shared" si="123"/>
        <v/>
      </c>
      <c r="B297" s="73"/>
      <c r="C297" s="73"/>
      <c r="D297" s="73"/>
      <c r="E297" s="73"/>
      <c r="F297" s="73"/>
      <c r="G297" s="73"/>
      <c r="H297" s="73"/>
      <c r="I297" s="74"/>
      <c r="J297" s="74"/>
      <c r="K297" s="73"/>
      <c r="L297" s="6" t="str">
        <f t="shared" si="108"/>
        <v>Saturday</v>
      </c>
      <c r="M297" s="6" t="str">
        <f t="shared" si="109"/>
        <v>Saturday</v>
      </c>
      <c r="N297" s="6">
        <f t="shared" si="110"/>
        <v>1900</v>
      </c>
      <c r="O297" s="6">
        <f t="shared" si="111"/>
        <v>1</v>
      </c>
      <c r="P297" s="6">
        <f t="shared" si="112"/>
        <v>0</v>
      </c>
      <c r="Q297" s="6">
        <f t="shared" si="113"/>
        <v>0</v>
      </c>
      <c r="R297" s="6">
        <f t="shared" si="114"/>
        <v>0</v>
      </c>
      <c r="S297" s="6" t="str">
        <f t="shared" si="115"/>
        <v>1900/1/0</v>
      </c>
      <c r="T297" s="7">
        <f t="shared" si="121"/>
        <v>0</v>
      </c>
      <c r="U297" s="8">
        <f t="shared" si="116"/>
        <v>10000</v>
      </c>
      <c r="V297" s="7">
        <f t="shared" si="124"/>
        <v>0</v>
      </c>
      <c r="W297" s="9">
        <f t="shared" si="117"/>
        <v>0</v>
      </c>
      <c r="X297" s="9" t="str">
        <f t="shared" si="122"/>
        <v/>
      </c>
      <c r="Y297" s="9" t="str">
        <f t="shared" si="125"/>
        <v/>
      </c>
      <c r="Z297" s="10" t="str">
        <f t="shared" si="126"/>
        <v/>
      </c>
      <c r="AA297" s="9">
        <f t="shared" si="118"/>
        <v>0</v>
      </c>
      <c r="AB297" s="11" t="e">
        <f>COUNTIF(H$2:H297,"&gt;0")/(COUNTIF(H$2:H297,"&lt;0")+COUNTIF(H$2:H297,"&gt;0"))</f>
        <v>#DIV/0!</v>
      </c>
      <c r="AC297" s="11" t="e">
        <f t="shared" si="119"/>
        <v>#DIV/0!</v>
      </c>
      <c r="AD297" s="8" t="e">
        <f t="shared" si="120"/>
        <v>#DIV/0!</v>
      </c>
      <c r="AE297" s="11" t="e">
        <f t="shared" si="130"/>
        <v>#DIV/0!</v>
      </c>
      <c r="AF297" s="11" t="e">
        <f t="shared" si="131"/>
        <v>#DIV/0!</v>
      </c>
      <c r="AG297" s="12" t="str">
        <f>IF(ISERROR(SUMIF($G$1:$G297,"&gt;0")/-SUMIF($G$1:$G297,"&lt;0"))=FALSE,SUMIF($G$1:$G297,"&gt;0")/-SUMIF($G$1:$G297,"&lt;0"),"")</f>
        <v/>
      </c>
      <c r="AH297" s="12"/>
      <c r="AI297" s="21" t="str">
        <f t="shared" si="127"/>
        <v/>
      </c>
      <c r="AJ297" s="21" t="str">
        <f t="shared" si="128"/>
        <v/>
      </c>
      <c r="AK297" s="21" t="e">
        <f t="shared" si="129"/>
        <v>#DIV/0!</v>
      </c>
      <c r="AL297" s="6"/>
      <c r="AM297" s="6"/>
      <c r="AN297" s="6"/>
      <c r="AO297" s="6"/>
    </row>
    <row r="298" spans="1:41" ht="18.75" customHeight="1" thickBot="1">
      <c r="A298" t="str">
        <f t="shared" si="123"/>
        <v/>
      </c>
      <c r="B298" s="73"/>
      <c r="C298" s="73"/>
      <c r="D298" s="73"/>
      <c r="E298" s="73"/>
      <c r="F298" s="73"/>
      <c r="G298" s="73"/>
      <c r="H298" s="73"/>
      <c r="I298" s="74"/>
      <c r="J298" s="74"/>
      <c r="K298" s="73"/>
      <c r="L298" s="6" t="str">
        <f t="shared" si="108"/>
        <v>Saturday</v>
      </c>
      <c r="M298" s="6" t="str">
        <f t="shared" si="109"/>
        <v>Saturday</v>
      </c>
      <c r="N298" s="6">
        <f t="shared" si="110"/>
        <v>1900</v>
      </c>
      <c r="O298" s="6">
        <f t="shared" si="111"/>
        <v>1</v>
      </c>
      <c r="P298" s="6">
        <f t="shared" si="112"/>
        <v>0</v>
      </c>
      <c r="Q298" s="6">
        <f t="shared" si="113"/>
        <v>0</v>
      </c>
      <c r="R298" s="6">
        <f t="shared" si="114"/>
        <v>0</v>
      </c>
      <c r="S298" s="6" t="str">
        <f t="shared" si="115"/>
        <v>1900/1/0</v>
      </c>
      <c r="T298" s="7">
        <f t="shared" si="121"/>
        <v>0</v>
      </c>
      <c r="U298" s="8">
        <f t="shared" si="116"/>
        <v>10000</v>
      </c>
      <c r="V298" s="7">
        <f t="shared" si="124"/>
        <v>0</v>
      </c>
      <c r="W298" s="9">
        <f t="shared" si="117"/>
        <v>0</v>
      </c>
      <c r="X298" s="9" t="str">
        <f t="shared" si="122"/>
        <v/>
      </c>
      <c r="Y298" s="9" t="str">
        <f t="shared" si="125"/>
        <v/>
      </c>
      <c r="Z298" s="10" t="str">
        <f t="shared" si="126"/>
        <v/>
      </c>
      <c r="AA298" s="9">
        <f t="shared" si="118"/>
        <v>0</v>
      </c>
      <c r="AB298" s="11" t="e">
        <f>COUNTIF(H$2:H298,"&gt;0")/(COUNTIF(H$2:H298,"&lt;0")+COUNTIF(H$2:H298,"&gt;0"))</f>
        <v>#DIV/0!</v>
      </c>
      <c r="AC298" s="11" t="e">
        <f t="shared" si="119"/>
        <v>#DIV/0!</v>
      </c>
      <c r="AD298" s="8" t="e">
        <f t="shared" si="120"/>
        <v>#DIV/0!</v>
      </c>
      <c r="AE298" s="11" t="e">
        <f t="shared" si="130"/>
        <v>#DIV/0!</v>
      </c>
      <c r="AF298" s="11" t="e">
        <f t="shared" si="131"/>
        <v>#DIV/0!</v>
      </c>
      <c r="AG298" s="12" t="str">
        <f>IF(ISERROR(SUMIF($G$1:$G298,"&gt;0")/-SUMIF($G$1:$G298,"&lt;0"))=FALSE,SUMIF($G$1:$G298,"&gt;0")/-SUMIF($G$1:$G298,"&lt;0"),"")</f>
        <v/>
      </c>
      <c r="AH298" s="12"/>
      <c r="AI298" s="21" t="str">
        <f t="shared" si="127"/>
        <v/>
      </c>
      <c r="AJ298" s="21" t="str">
        <f t="shared" si="128"/>
        <v/>
      </c>
      <c r="AK298" s="21" t="e">
        <f t="shared" si="129"/>
        <v>#DIV/0!</v>
      </c>
      <c r="AL298" s="6"/>
      <c r="AM298" s="6"/>
      <c r="AN298" s="6"/>
      <c r="AO298" s="6"/>
    </row>
    <row r="299" spans="1:41" ht="18.75" customHeight="1" thickBot="1">
      <c r="A299" t="str">
        <f t="shared" si="123"/>
        <v/>
      </c>
      <c r="B299" s="73"/>
      <c r="C299" s="73"/>
      <c r="D299" s="73"/>
      <c r="E299" s="73"/>
      <c r="F299" s="73"/>
      <c r="G299" s="73"/>
      <c r="H299" s="73"/>
      <c r="I299" s="74"/>
      <c r="J299" s="74"/>
      <c r="K299" s="73"/>
      <c r="L299" s="6" t="str">
        <f t="shared" si="108"/>
        <v>Saturday</v>
      </c>
      <c r="M299" s="6" t="str">
        <f t="shared" si="109"/>
        <v>Saturday</v>
      </c>
      <c r="N299" s="6">
        <f t="shared" si="110"/>
        <v>1900</v>
      </c>
      <c r="O299" s="6">
        <f t="shared" si="111"/>
        <v>1</v>
      </c>
      <c r="P299" s="6">
        <f t="shared" si="112"/>
        <v>0</v>
      </c>
      <c r="Q299" s="6">
        <f t="shared" si="113"/>
        <v>0</v>
      </c>
      <c r="R299" s="6">
        <f t="shared" si="114"/>
        <v>0</v>
      </c>
      <c r="S299" s="6" t="str">
        <f t="shared" si="115"/>
        <v>1900/1/0</v>
      </c>
      <c r="T299" s="7">
        <f t="shared" si="121"/>
        <v>0</v>
      </c>
      <c r="U299" s="8">
        <f t="shared" si="116"/>
        <v>10000</v>
      </c>
      <c r="V299" s="7">
        <f t="shared" si="124"/>
        <v>0</v>
      </c>
      <c r="W299" s="9">
        <f t="shared" si="117"/>
        <v>0</v>
      </c>
      <c r="X299" s="9" t="str">
        <f t="shared" si="122"/>
        <v/>
      </c>
      <c r="Y299" s="9" t="str">
        <f t="shared" si="125"/>
        <v/>
      </c>
      <c r="Z299" s="10" t="str">
        <f t="shared" si="126"/>
        <v/>
      </c>
      <c r="AA299" s="9">
        <f t="shared" si="118"/>
        <v>0</v>
      </c>
      <c r="AB299" s="11" t="e">
        <f>COUNTIF(H$2:H299,"&gt;0")/(COUNTIF(H$2:H299,"&lt;0")+COUNTIF(H$2:H299,"&gt;0"))</f>
        <v>#DIV/0!</v>
      </c>
      <c r="AC299" s="11" t="e">
        <f t="shared" si="119"/>
        <v>#DIV/0!</v>
      </c>
      <c r="AD299" s="8" t="e">
        <f t="shared" si="120"/>
        <v>#DIV/0!</v>
      </c>
      <c r="AE299" s="11" t="e">
        <f t="shared" si="130"/>
        <v>#DIV/0!</v>
      </c>
      <c r="AF299" s="11" t="e">
        <f t="shared" si="131"/>
        <v>#DIV/0!</v>
      </c>
      <c r="AG299" s="12" t="str">
        <f>IF(ISERROR(SUMIF($G$1:$G299,"&gt;0")/-SUMIF($G$1:$G299,"&lt;0"))=FALSE,SUMIF($G$1:$G299,"&gt;0")/-SUMIF($G$1:$G299,"&lt;0"),"")</f>
        <v/>
      </c>
      <c r="AH299" s="12"/>
      <c r="AI299" s="21" t="str">
        <f t="shared" si="127"/>
        <v/>
      </c>
      <c r="AJ299" s="21" t="str">
        <f t="shared" si="128"/>
        <v/>
      </c>
      <c r="AK299" s="21" t="e">
        <f t="shared" si="129"/>
        <v>#DIV/0!</v>
      </c>
      <c r="AL299" s="6"/>
      <c r="AM299" s="6"/>
      <c r="AN299" s="6"/>
      <c r="AO299" s="6"/>
    </row>
    <row r="300" spans="1:41" ht="18.75" customHeight="1" thickBot="1">
      <c r="A300" t="str">
        <f t="shared" si="123"/>
        <v/>
      </c>
      <c r="B300" s="73"/>
      <c r="C300" s="73"/>
      <c r="D300" s="73"/>
      <c r="E300" s="73"/>
      <c r="F300" s="73"/>
      <c r="G300" s="73"/>
      <c r="H300" s="73"/>
      <c r="I300" s="74"/>
      <c r="J300" s="74"/>
      <c r="K300" s="73"/>
      <c r="L300" s="6" t="str">
        <f t="shared" ref="L300:L363" si="132">VLOOKUP(WEEKDAY(I300),daymap,2,0)</f>
        <v>Saturday</v>
      </c>
      <c r="M300" s="6" t="str">
        <f t="shared" ref="M300:M363" si="133">VLOOKUP(WEEKDAY(J300),daymap,2,0)</f>
        <v>Saturday</v>
      </c>
      <c r="N300" s="6">
        <f t="shared" ref="N300:N363" si="134">YEAR(I300)</f>
        <v>1900</v>
      </c>
      <c r="O300" s="6">
        <f t="shared" ref="O300:O363" si="135">MONTH(I300)</f>
        <v>1</v>
      </c>
      <c r="P300" s="6">
        <f t="shared" ref="P300:P363" si="136">WEEKNUM(I300)</f>
        <v>0</v>
      </c>
      <c r="Q300" s="6">
        <f t="shared" ref="Q300:Q363" si="137">HOUR(I300)</f>
        <v>0</v>
      </c>
      <c r="R300" s="6">
        <f t="shared" ref="R300:R363" si="138">MINUTE(I300)</f>
        <v>0</v>
      </c>
      <c r="S300" s="6" t="str">
        <f t="shared" ref="S300:S363" si="139">YEAR(I300)&amp;"/"&amp;MONTH(I300)&amp;"/"&amp;DAY(I300)</f>
        <v>1900/1/0</v>
      </c>
      <c r="T300" s="7">
        <f t="shared" si="121"/>
        <v>0</v>
      </c>
      <c r="U300" s="8">
        <f t="shared" ref="U300:U363" si="140">U299+G300-T300</f>
        <v>10000</v>
      </c>
      <c r="V300" s="7">
        <f t="shared" si="124"/>
        <v>0</v>
      </c>
      <c r="W300" s="9">
        <f t="shared" ref="W300:W363" si="141">IF(SIGN(H300)=1,IF(AND(H299&gt;0,H300&gt;0),1+W299,IF(H300&gt;0,1,0)),IF(AND(H299&lt;0,H300&lt;0),W299-1,IF(H300&lt;0,-1,0)))</f>
        <v>0</v>
      </c>
      <c r="X300" s="9" t="str">
        <f t="shared" si="122"/>
        <v/>
      </c>
      <c r="Y300" s="9" t="str">
        <f t="shared" si="125"/>
        <v/>
      </c>
      <c r="Z300" s="10" t="str">
        <f t="shared" si="126"/>
        <v/>
      </c>
      <c r="AA300" s="9">
        <f t="shared" ref="AA300:AA363" si="142">ROUNDDOWN((I300-J299)*24*60,0)</f>
        <v>0</v>
      </c>
      <c r="AB300" s="11" t="e">
        <f>COUNTIF(H$2:H300,"&gt;0")/(COUNTIF(H$2:H300,"&lt;0")+COUNTIF(H$2:H300,"&gt;0"))</f>
        <v>#DIV/0!</v>
      </c>
      <c r="AC300" s="11" t="e">
        <f t="shared" ref="AC300:AC363" si="143">ROUND(COUNTIF(H280:H299,"&gt;0")/(COUNTIF(H280:H299,"&lt;0")+COUNTIF(H280:H299,"&gt;0")),2)</f>
        <v>#DIV/0!</v>
      </c>
      <c r="AD300" s="8" t="e">
        <f t="shared" ref="AD300:AD363" si="144">IF(AC299&lt;$AM$38,"exclude","")</f>
        <v>#DIV/0!</v>
      </c>
      <c r="AE300" s="11" t="e">
        <f t="shared" si="130"/>
        <v>#DIV/0!</v>
      </c>
      <c r="AF300" s="11" t="e">
        <f t="shared" si="131"/>
        <v>#DIV/0!</v>
      </c>
      <c r="AG300" s="12" t="str">
        <f>IF(ISERROR(SUMIF($G$1:$G300,"&gt;0")/-SUMIF($G$1:$G300,"&lt;0"))=FALSE,SUMIF($G$1:$G300,"&gt;0")/-SUMIF($G$1:$G300,"&lt;0"),"")</f>
        <v/>
      </c>
      <c r="AH300" s="12"/>
      <c r="AI300" s="21" t="str">
        <f t="shared" si="127"/>
        <v/>
      </c>
      <c r="AJ300" s="21" t="str">
        <f t="shared" si="128"/>
        <v/>
      </c>
      <c r="AK300" s="21" t="e">
        <f t="shared" si="129"/>
        <v>#DIV/0!</v>
      </c>
      <c r="AL300" s="6"/>
      <c r="AM300" s="6"/>
      <c r="AN300" s="6"/>
      <c r="AO300" s="6"/>
    </row>
    <row r="301" spans="1:41" ht="18.75" customHeight="1" thickBot="1">
      <c r="A301" t="str">
        <f t="shared" si="123"/>
        <v/>
      </c>
      <c r="B301" s="73"/>
      <c r="C301" s="73"/>
      <c r="D301" s="73"/>
      <c r="E301" s="73"/>
      <c r="F301" s="73"/>
      <c r="G301" s="73"/>
      <c r="H301" s="73"/>
      <c r="I301" s="74"/>
      <c r="J301" s="74"/>
      <c r="K301" s="73"/>
      <c r="L301" s="6" t="str">
        <f t="shared" si="132"/>
        <v>Saturday</v>
      </c>
      <c r="M301" s="6" t="str">
        <f t="shared" si="133"/>
        <v>Saturday</v>
      </c>
      <c r="N301" s="6">
        <f t="shared" si="134"/>
        <v>1900</v>
      </c>
      <c r="O301" s="6">
        <f t="shared" si="135"/>
        <v>1</v>
      </c>
      <c r="P301" s="6">
        <f t="shared" si="136"/>
        <v>0</v>
      </c>
      <c r="Q301" s="6">
        <f t="shared" si="137"/>
        <v>0</v>
      </c>
      <c r="R301" s="6">
        <f t="shared" si="138"/>
        <v>0</v>
      </c>
      <c r="S301" s="6" t="str">
        <f t="shared" si="139"/>
        <v>1900/1/0</v>
      </c>
      <c r="T301" s="7">
        <f t="shared" si="121"/>
        <v>0</v>
      </c>
      <c r="U301" s="8">
        <f t="shared" si="140"/>
        <v>10000</v>
      </c>
      <c r="V301" s="7">
        <f t="shared" si="124"/>
        <v>0</v>
      </c>
      <c r="W301" s="9">
        <f t="shared" si="141"/>
        <v>0</v>
      </c>
      <c r="X301" s="9" t="str">
        <f t="shared" si="122"/>
        <v/>
      </c>
      <c r="Y301" s="9" t="str">
        <f t="shared" si="125"/>
        <v/>
      </c>
      <c r="Z301" s="10" t="str">
        <f t="shared" si="126"/>
        <v/>
      </c>
      <c r="AA301" s="9">
        <f t="shared" si="142"/>
        <v>0</v>
      </c>
      <c r="AB301" s="11" t="e">
        <f>COUNTIF(H$2:H301,"&gt;0")/(COUNTIF(H$2:H301,"&lt;0")+COUNTIF(H$2:H301,"&gt;0"))</f>
        <v>#DIV/0!</v>
      </c>
      <c r="AC301" s="11" t="e">
        <f t="shared" si="143"/>
        <v>#DIV/0!</v>
      </c>
      <c r="AD301" s="8" t="e">
        <f t="shared" si="144"/>
        <v>#DIV/0!</v>
      </c>
      <c r="AE301" s="11" t="e">
        <f t="shared" si="130"/>
        <v>#DIV/0!</v>
      </c>
      <c r="AF301" s="11" t="e">
        <f t="shared" si="131"/>
        <v>#DIV/0!</v>
      </c>
      <c r="AG301" s="12" t="str">
        <f>IF(ISERROR(SUMIF($G$1:$G301,"&gt;0")/-SUMIF($G$1:$G301,"&lt;0"))=FALSE,SUMIF($G$1:$G301,"&gt;0")/-SUMIF($G$1:$G301,"&lt;0"),"")</f>
        <v/>
      </c>
      <c r="AH301" s="12"/>
      <c r="AI301" s="21" t="str">
        <f t="shared" si="127"/>
        <v/>
      </c>
      <c r="AJ301" s="21" t="str">
        <f t="shared" si="128"/>
        <v/>
      </c>
      <c r="AK301" s="21" t="e">
        <f t="shared" si="129"/>
        <v>#DIV/0!</v>
      </c>
      <c r="AL301" s="6"/>
      <c r="AM301" s="6"/>
      <c r="AN301" s="6"/>
      <c r="AO301" s="6"/>
    </row>
    <row r="302" spans="1:41" ht="18.75" customHeight="1" thickBot="1">
      <c r="A302" t="str">
        <f t="shared" si="123"/>
        <v/>
      </c>
      <c r="B302" s="73"/>
      <c r="C302" s="73"/>
      <c r="D302" s="73"/>
      <c r="E302" s="73"/>
      <c r="F302" s="73"/>
      <c r="G302" s="73"/>
      <c r="H302" s="73"/>
      <c r="I302" s="74"/>
      <c r="J302" s="74"/>
      <c r="K302" s="73"/>
      <c r="L302" s="6" t="str">
        <f t="shared" si="132"/>
        <v>Saturday</v>
      </c>
      <c r="M302" s="6" t="str">
        <f t="shared" si="133"/>
        <v>Saturday</v>
      </c>
      <c r="N302" s="6">
        <f t="shared" si="134"/>
        <v>1900</v>
      </c>
      <c r="O302" s="6">
        <f t="shared" si="135"/>
        <v>1</v>
      </c>
      <c r="P302" s="6">
        <f t="shared" si="136"/>
        <v>0</v>
      </c>
      <c r="Q302" s="6">
        <f t="shared" si="137"/>
        <v>0</v>
      </c>
      <c r="R302" s="6">
        <f t="shared" si="138"/>
        <v>0</v>
      </c>
      <c r="S302" s="6" t="str">
        <f t="shared" si="139"/>
        <v>1900/1/0</v>
      </c>
      <c r="T302" s="7">
        <f t="shared" si="121"/>
        <v>0</v>
      </c>
      <c r="U302" s="8">
        <f t="shared" si="140"/>
        <v>10000</v>
      </c>
      <c r="V302" s="7">
        <f t="shared" si="124"/>
        <v>0</v>
      </c>
      <c r="W302" s="9">
        <f t="shared" si="141"/>
        <v>0</v>
      </c>
      <c r="X302" s="9" t="str">
        <f t="shared" si="122"/>
        <v/>
      </c>
      <c r="Y302" s="9" t="str">
        <f t="shared" si="125"/>
        <v/>
      </c>
      <c r="Z302" s="10" t="str">
        <f t="shared" si="126"/>
        <v/>
      </c>
      <c r="AA302" s="9">
        <f t="shared" si="142"/>
        <v>0</v>
      </c>
      <c r="AB302" s="11" t="e">
        <f>COUNTIF(H$2:H302,"&gt;0")/(COUNTIF(H$2:H302,"&lt;0")+COUNTIF(H$2:H302,"&gt;0"))</f>
        <v>#DIV/0!</v>
      </c>
      <c r="AC302" s="11" t="e">
        <f t="shared" si="143"/>
        <v>#DIV/0!</v>
      </c>
      <c r="AD302" s="8" t="e">
        <f t="shared" si="144"/>
        <v>#DIV/0!</v>
      </c>
      <c r="AE302" s="11" t="e">
        <f t="shared" si="130"/>
        <v>#DIV/0!</v>
      </c>
      <c r="AF302" s="11" t="e">
        <f t="shared" si="131"/>
        <v>#DIV/0!</v>
      </c>
      <c r="AG302" s="12" t="str">
        <f>IF(ISERROR(SUMIF($G$1:$G302,"&gt;0")/-SUMIF($G$1:$G302,"&lt;0"))=FALSE,SUMIF($G$1:$G302,"&gt;0")/-SUMIF($G$1:$G302,"&lt;0"),"")</f>
        <v/>
      </c>
      <c r="AH302" s="12"/>
      <c r="AI302" s="21" t="str">
        <f t="shared" si="127"/>
        <v/>
      </c>
      <c r="AJ302" s="21" t="str">
        <f t="shared" si="128"/>
        <v/>
      </c>
      <c r="AK302" s="21" t="e">
        <f t="shared" si="129"/>
        <v>#DIV/0!</v>
      </c>
      <c r="AL302" s="6"/>
      <c r="AM302" s="6"/>
      <c r="AN302" s="6"/>
      <c r="AO302" s="6"/>
    </row>
    <row r="303" spans="1:41" ht="18.75" customHeight="1" thickBot="1">
      <c r="A303" t="str">
        <f t="shared" si="123"/>
        <v/>
      </c>
      <c r="B303" s="73"/>
      <c r="C303" s="73"/>
      <c r="D303" s="73"/>
      <c r="E303" s="73"/>
      <c r="F303" s="73"/>
      <c r="G303" s="73"/>
      <c r="H303" s="73"/>
      <c r="I303" s="74"/>
      <c r="J303" s="74"/>
      <c r="K303" s="73"/>
      <c r="L303" s="6" t="str">
        <f t="shared" si="132"/>
        <v>Saturday</v>
      </c>
      <c r="M303" s="6" t="str">
        <f t="shared" si="133"/>
        <v>Saturday</v>
      </c>
      <c r="N303" s="6">
        <f t="shared" si="134"/>
        <v>1900</v>
      </c>
      <c r="O303" s="6">
        <f t="shared" si="135"/>
        <v>1</v>
      </c>
      <c r="P303" s="6">
        <f t="shared" si="136"/>
        <v>0</v>
      </c>
      <c r="Q303" s="6">
        <f t="shared" si="137"/>
        <v>0</v>
      </c>
      <c r="R303" s="6">
        <f t="shared" si="138"/>
        <v>0</v>
      </c>
      <c r="S303" s="6" t="str">
        <f t="shared" si="139"/>
        <v>1900/1/0</v>
      </c>
      <c r="T303" s="7">
        <f t="shared" si="121"/>
        <v>0</v>
      </c>
      <c r="U303" s="8">
        <f t="shared" si="140"/>
        <v>10000</v>
      </c>
      <c r="V303" s="7">
        <f t="shared" si="124"/>
        <v>0</v>
      </c>
      <c r="W303" s="9">
        <f t="shared" si="141"/>
        <v>0</v>
      </c>
      <c r="X303" s="9" t="str">
        <f t="shared" si="122"/>
        <v/>
      </c>
      <c r="Y303" s="9" t="str">
        <f t="shared" si="125"/>
        <v/>
      </c>
      <c r="Z303" s="10" t="str">
        <f t="shared" si="126"/>
        <v/>
      </c>
      <c r="AA303" s="9">
        <f t="shared" si="142"/>
        <v>0</v>
      </c>
      <c r="AB303" s="11" t="e">
        <f>COUNTIF(H$2:H303,"&gt;0")/(COUNTIF(H$2:H303,"&lt;0")+COUNTIF(H$2:H303,"&gt;0"))</f>
        <v>#DIV/0!</v>
      </c>
      <c r="AC303" s="11" t="e">
        <f t="shared" si="143"/>
        <v>#DIV/0!</v>
      </c>
      <c r="AD303" s="8" t="e">
        <f t="shared" si="144"/>
        <v>#DIV/0!</v>
      </c>
      <c r="AE303" s="11" t="e">
        <f t="shared" si="130"/>
        <v>#DIV/0!</v>
      </c>
      <c r="AF303" s="11" t="e">
        <f t="shared" si="131"/>
        <v>#DIV/0!</v>
      </c>
      <c r="AG303" s="12" t="str">
        <f>IF(ISERROR(SUMIF($G$1:$G303,"&gt;0")/-SUMIF($G$1:$G303,"&lt;0"))=FALSE,SUMIF($G$1:$G303,"&gt;0")/-SUMIF($G$1:$G303,"&lt;0"),"")</f>
        <v/>
      </c>
      <c r="AH303" s="12"/>
      <c r="AI303" s="21" t="str">
        <f t="shared" si="127"/>
        <v/>
      </c>
      <c r="AJ303" s="21" t="str">
        <f t="shared" si="128"/>
        <v/>
      </c>
      <c r="AK303" s="21" t="e">
        <f t="shared" si="129"/>
        <v>#DIV/0!</v>
      </c>
      <c r="AL303" s="6"/>
      <c r="AM303" s="6"/>
      <c r="AN303" s="6"/>
      <c r="AO303" s="6"/>
    </row>
    <row r="304" spans="1:41" ht="18.75" customHeight="1" thickBot="1">
      <c r="A304" t="str">
        <f t="shared" si="123"/>
        <v/>
      </c>
      <c r="B304" s="73"/>
      <c r="C304" s="73"/>
      <c r="D304" s="73"/>
      <c r="E304" s="73"/>
      <c r="F304" s="73"/>
      <c r="G304" s="73"/>
      <c r="H304" s="73"/>
      <c r="I304" s="74"/>
      <c r="J304" s="74"/>
      <c r="K304" s="73"/>
      <c r="L304" s="6" t="str">
        <f t="shared" si="132"/>
        <v>Saturday</v>
      </c>
      <c r="M304" s="6" t="str">
        <f t="shared" si="133"/>
        <v>Saturday</v>
      </c>
      <c r="N304" s="6">
        <f t="shared" si="134"/>
        <v>1900</v>
      </c>
      <c r="O304" s="6">
        <f t="shared" si="135"/>
        <v>1</v>
      </c>
      <c r="P304" s="6">
        <f t="shared" si="136"/>
        <v>0</v>
      </c>
      <c r="Q304" s="6">
        <f t="shared" si="137"/>
        <v>0</v>
      </c>
      <c r="R304" s="6">
        <f t="shared" si="138"/>
        <v>0</v>
      </c>
      <c r="S304" s="6" t="str">
        <f t="shared" si="139"/>
        <v>1900/1/0</v>
      </c>
      <c r="T304" s="7">
        <f t="shared" si="121"/>
        <v>0</v>
      </c>
      <c r="U304" s="8">
        <f t="shared" si="140"/>
        <v>10000</v>
      </c>
      <c r="V304" s="7">
        <f t="shared" si="124"/>
        <v>0</v>
      </c>
      <c r="W304" s="9">
        <f t="shared" si="141"/>
        <v>0</v>
      </c>
      <c r="X304" s="9" t="str">
        <f t="shared" si="122"/>
        <v/>
      </c>
      <c r="Y304" s="9" t="str">
        <f t="shared" si="125"/>
        <v/>
      </c>
      <c r="Z304" s="10" t="str">
        <f t="shared" si="126"/>
        <v/>
      </c>
      <c r="AA304" s="9">
        <f t="shared" si="142"/>
        <v>0</v>
      </c>
      <c r="AB304" s="11" t="e">
        <f>COUNTIF(H$2:H304,"&gt;0")/(COUNTIF(H$2:H304,"&lt;0")+COUNTIF(H$2:H304,"&gt;0"))</f>
        <v>#DIV/0!</v>
      </c>
      <c r="AC304" s="11" t="e">
        <f t="shared" si="143"/>
        <v>#DIV/0!</v>
      </c>
      <c r="AD304" s="8" t="e">
        <f t="shared" si="144"/>
        <v>#DIV/0!</v>
      </c>
      <c r="AE304" s="11" t="e">
        <f t="shared" si="130"/>
        <v>#DIV/0!</v>
      </c>
      <c r="AF304" s="11" t="e">
        <f t="shared" si="131"/>
        <v>#DIV/0!</v>
      </c>
      <c r="AG304" s="12" t="str">
        <f>IF(ISERROR(SUMIF($G$1:$G304,"&gt;0")/-SUMIF($G$1:$G304,"&lt;0"))=FALSE,SUMIF($G$1:$G304,"&gt;0")/-SUMIF($G$1:$G304,"&lt;0"),"")</f>
        <v/>
      </c>
      <c r="AH304" s="12"/>
      <c r="AI304" s="21" t="str">
        <f t="shared" si="127"/>
        <v/>
      </c>
      <c r="AJ304" s="21" t="str">
        <f t="shared" si="128"/>
        <v/>
      </c>
      <c r="AK304" s="21" t="e">
        <f t="shared" si="129"/>
        <v>#DIV/0!</v>
      </c>
      <c r="AL304" s="6"/>
      <c r="AM304" s="6"/>
      <c r="AN304" s="6"/>
      <c r="AO304" s="6"/>
    </row>
    <row r="305" spans="1:41" ht="18.75" customHeight="1" thickBot="1">
      <c r="A305" t="str">
        <f t="shared" si="123"/>
        <v/>
      </c>
      <c r="B305" s="73"/>
      <c r="C305" s="73"/>
      <c r="D305" s="73"/>
      <c r="E305" s="73"/>
      <c r="F305" s="73"/>
      <c r="G305" s="73"/>
      <c r="H305" s="73"/>
      <c r="I305" s="74"/>
      <c r="J305" s="74"/>
      <c r="K305" s="73"/>
      <c r="L305" s="6" t="str">
        <f t="shared" si="132"/>
        <v>Saturday</v>
      </c>
      <c r="M305" s="6" t="str">
        <f t="shared" si="133"/>
        <v>Saturday</v>
      </c>
      <c r="N305" s="6">
        <f t="shared" si="134"/>
        <v>1900</v>
      </c>
      <c r="O305" s="6">
        <f t="shared" si="135"/>
        <v>1</v>
      </c>
      <c r="P305" s="6">
        <f t="shared" si="136"/>
        <v>0</v>
      </c>
      <c r="Q305" s="6">
        <f t="shared" si="137"/>
        <v>0</v>
      </c>
      <c r="R305" s="6">
        <f t="shared" si="138"/>
        <v>0</v>
      </c>
      <c r="S305" s="6" t="str">
        <f t="shared" si="139"/>
        <v>1900/1/0</v>
      </c>
      <c r="T305" s="7">
        <f t="shared" si="121"/>
        <v>0</v>
      </c>
      <c r="U305" s="8">
        <f t="shared" si="140"/>
        <v>10000</v>
      </c>
      <c r="V305" s="7">
        <f t="shared" si="124"/>
        <v>0</v>
      </c>
      <c r="W305" s="9">
        <f t="shared" si="141"/>
        <v>0</v>
      </c>
      <c r="X305" s="9" t="str">
        <f t="shared" si="122"/>
        <v/>
      </c>
      <c r="Y305" s="9" t="str">
        <f t="shared" si="125"/>
        <v/>
      </c>
      <c r="Z305" s="10" t="str">
        <f t="shared" si="126"/>
        <v/>
      </c>
      <c r="AA305" s="9">
        <f t="shared" si="142"/>
        <v>0</v>
      </c>
      <c r="AB305" s="11" t="e">
        <f>COUNTIF(H$2:H305,"&gt;0")/(COUNTIF(H$2:H305,"&lt;0")+COUNTIF(H$2:H305,"&gt;0"))</f>
        <v>#DIV/0!</v>
      </c>
      <c r="AC305" s="11" t="e">
        <f t="shared" si="143"/>
        <v>#DIV/0!</v>
      </c>
      <c r="AD305" s="8" t="e">
        <f t="shared" si="144"/>
        <v>#DIV/0!</v>
      </c>
      <c r="AE305" s="11" t="e">
        <f t="shared" si="130"/>
        <v>#DIV/0!</v>
      </c>
      <c r="AF305" s="11" t="e">
        <f t="shared" si="131"/>
        <v>#DIV/0!</v>
      </c>
      <c r="AG305" s="12" t="str">
        <f>IF(ISERROR(SUMIF($G$1:$G305,"&gt;0")/-SUMIF($G$1:$G305,"&lt;0"))=FALSE,SUMIF($G$1:$G305,"&gt;0")/-SUMIF($G$1:$G305,"&lt;0"),"")</f>
        <v/>
      </c>
      <c r="AH305" s="12"/>
      <c r="AI305" s="21" t="str">
        <f t="shared" si="127"/>
        <v/>
      </c>
      <c r="AJ305" s="21" t="str">
        <f t="shared" si="128"/>
        <v/>
      </c>
      <c r="AK305" s="21" t="e">
        <f t="shared" si="129"/>
        <v>#DIV/0!</v>
      </c>
      <c r="AL305" s="6"/>
      <c r="AM305" s="6"/>
      <c r="AN305" s="6"/>
      <c r="AO305" s="6"/>
    </row>
    <row r="306" spans="1:41" ht="18.75" customHeight="1" thickBot="1">
      <c r="A306" t="str">
        <f t="shared" si="123"/>
        <v/>
      </c>
      <c r="B306" s="73"/>
      <c r="C306" s="73"/>
      <c r="D306" s="73"/>
      <c r="E306" s="73"/>
      <c r="F306" s="73"/>
      <c r="G306" s="73"/>
      <c r="H306" s="73"/>
      <c r="I306" s="74"/>
      <c r="J306" s="74"/>
      <c r="K306" s="73"/>
      <c r="L306" s="6" t="str">
        <f t="shared" si="132"/>
        <v>Saturday</v>
      </c>
      <c r="M306" s="6" t="str">
        <f t="shared" si="133"/>
        <v>Saturday</v>
      </c>
      <c r="N306" s="6">
        <f t="shared" si="134"/>
        <v>1900</v>
      </c>
      <c r="O306" s="6">
        <f t="shared" si="135"/>
        <v>1</v>
      </c>
      <c r="P306" s="6">
        <f t="shared" si="136"/>
        <v>0</v>
      </c>
      <c r="Q306" s="6">
        <f t="shared" si="137"/>
        <v>0</v>
      </c>
      <c r="R306" s="6">
        <f t="shared" si="138"/>
        <v>0</v>
      </c>
      <c r="S306" s="6" t="str">
        <f t="shared" si="139"/>
        <v>1900/1/0</v>
      </c>
      <c r="T306" s="7">
        <f t="shared" si="121"/>
        <v>0</v>
      </c>
      <c r="U306" s="8">
        <f t="shared" si="140"/>
        <v>10000</v>
      </c>
      <c r="V306" s="7">
        <f t="shared" si="124"/>
        <v>0</v>
      </c>
      <c r="W306" s="9">
        <f t="shared" si="141"/>
        <v>0</v>
      </c>
      <c r="X306" s="9" t="str">
        <f t="shared" si="122"/>
        <v/>
      </c>
      <c r="Y306" s="9" t="str">
        <f t="shared" si="125"/>
        <v/>
      </c>
      <c r="Z306" s="10" t="str">
        <f t="shared" si="126"/>
        <v/>
      </c>
      <c r="AA306" s="9">
        <f t="shared" si="142"/>
        <v>0</v>
      </c>
      <c r="AB306" s="11" t="e">
        <f>COUNTIF(H$2:H306,"&gt;0")/(COUNTIF(H$2:H306,"&lt;0")+COUNTIF(H$2:H306,"&gt;0"))</f>
        <v>#DIV/0!</v>
      </c>
      <c r="AC306" s="11" t="e">
        <f t="shared" si="143"/>
        <v>#DIV/0!</v>
      </c>
      <c r="AD306" s="8" t="e">
        <f t="shared" si="144"/>
        <v>#DIV/0!</v>
      </c>
      <c r="AE306" s="11" t="e">
        <f t="shared" si="130"/>
        <v>#DIV/0!</v>
      </c>
      <c r="AF306" s="11" t="e">
        <f t="shared" si="131"/>
        <v>#DIV/0!</v>
      </c>
      <c r="AG306" s="12" t="str">
        <f>IF(ISERROR(SUMIF($G$1:$G306,"&gt;0")/-SUMIF($G$1:$G306,"&lt;0"))=FALSE,SUMIF($G$1:$G306,"&gt;0")/-SUMIF($G$1:$G306,"&lt;0"),"")</f>
        <v/>
      </c>
      <c r="AH306" s="12"/>
      <c r="AI306" s="21" t="str">
        <f t="shared" si="127"/>
        <v/>
      </c>
      <c r="AJ306" s="21" t="str">
        <f t="shared" si="128"/>
        <v/>
      </c>
      <c r="AK306" s="21" t="e">
        <f t="shared" si="129"/>
        <v>#DIV/0!</v>
      </c>
      <c r="AL306" s="6"/>
      <c r="AM306" s="6"/>
      <c r="AN306" s="6"/>
      <c r="AO306" s="6"/>
    </row>
    <row r="307" spans="1:41" ht="18.75" customHeight="1" thickBot="1">
      <c r="A307" t="str">
        <f t="shared" si="123"/>
        <v/>
      </c>
      <c r="B307" s="73"/>
      <c r="C307" s="73"/>
      <c r="D307" s="73"/>
      <c r="E307" s="73"/>
      <c r="F307" s="73"/>
      <c r="G307" s="73"/>
      <c r="H307" s="73"/>
      <c r="I307" s="74"/>
      <c r="J307" s="74"/>
      <c r="K307" s="73"/>
      <c r="L307" s="6" t="str">
        <f t="shared" si="132"/>
        <v>Saturday</v>
      </c>
      <c r="M307" s="6" t="str">
        <f t="shared" si="133"/>
        <v>Saturday</v>
      </c>
      <c r="N307" s="6">
        <f t="shared" si="134"/>
        <v>1900</v>
      </c>
      <c r="O307" s="6">
        <f t="shared" si="135"/>
        <v>1</v>
      </c>
      <c r="P307" s="6">
        <f t="shared" si="136"/>
        <v>0</v>
      </c>
      <c r="Q307" s="6">
        <f t="shared" si="137"/>
        <v>0</v>
      </c>
      <c r="R307" s="6">
        <f t="shared" si="138"/>
        <v>0</v>
      </c>
      <c r="S307" s="6" t="str">
        <f t="shared" si="139"/>
        <v>1900/1/0</v>
      </c>
      <c r="T307" s="7">
        <f t="shared" si="121"/>
        <v>0</v>
      </c>
      <c r="U307" s="8">
        <f t="shared" si="140"/>
        <v>10000</v>
      </c>
      <c r="V307" s="7">
        <f t="shared" si="124"/>
        <v>0</v>
      </c>
      <c r="W307" s="9">
        <f t="shared" si="141"/>
        <v>0</v>
      </c>
      <c r="X307" s="9" t="str">
        <f t="shared" si="122"/>
        <v/>
      </c>
      <c r="Y307" s="9" t="str">
        <f t="shared" si="125"/>
        <v/>
      </c>
      <c r="Z307" s="10" t="str">
        <f t="shared" si="126"/>
        <v/>
      </c>
      <c r="AA307" s="9">
        <f t="shared" si="142"/>
        <v>0</v>
      </c>
      <c r="AB307" s="11" t="e">
        <f>COUNTIF(H$2:H307,"&gt;0")/(COUNTIF(H$2:H307,"&lt;0")+COUNTIF(H$2:H307,"&gt;0"))</f>
        <v>#DIV/0!</v>
      </c>
      <c r="AC307" s="11" t="e">
        <f t="shared" si="143"/>
        <v>#DIV/0!</v>
      </c>
      <c r="AD307" s="8" t="e">
        <f t="shared" si="144"/>
        <v>#DIV/0!</v>
      </c>
      <c r="AE307" s="11" t="e">
        <f t="shared" si="130"/>
        <v>#DIV/0!</v>
      </c>
      <c r="AF307" s="11" t="e">
        <f t="shared" si="131"/>
        <v>#DIV/0!</v>
      </c>
      <c r="AG307" s="12" t="str">
        <f>IF(ISERROR(SUMIF($G$1:$G307,"&gt;0")/-SUMIF($G$1:$G307,"&lt;0"))=FALSE,SUMIF($G$1:$G307,"&gt;0")/-SUMIF($G$1:$G307,"&lt;0"),"")</f>
        <v/>
      </c>
      <c r="AH307" s="12"/>
      <c r="AI307" s="21" t="str">
        <f t="shared" si="127"/>
        <v/>
      </c>
      <c r="AJ307" s="21" t="str">
        <f t="shared" si="128"/>
        <v/>
      </c>
      <c r="AK307" s="21" t="e">
        <f t="shared" si="129"/>
        <v>#DIV/0!</v>
      </c>
      <c r="AL307" s="6"/>
      <c r="AM307" s="6"/>
      <c r="AN307" s="6"/>
      <c r="AO307" s="6"/>
    </row>
    <row r="308" spans="1:41" ht="18.75" customHeight="1" thickBot="1">
      <c r="A308" t="str">
        <f t="shared" si="123"/>
        <v/>
      </c>
      <c r="B308" s="73"/>
      <c r="C308" s="73"/>
      <c r="D308" s="73"/>
      <c r="E308" s="73"/>
      <c r="F308" s="73"/>
      <c r="G308" s="73"/>
      <c r="H308" s="73"/>
      <c r="I308" s="74"/>
      <c r="J308" s="74"/>
      <c r="K308" s="73"/>
      <c r="L308" s="6" t="str">
        <f t="shared" si="132"/>
        <v>Saturday</v>
      </c>
      <c r="M308" s="6" t="str">
        <f t="shared" si="133"/>
        <v>Saturday</v>
      </c>
      <c r="N308" s="6">
        <f t="shared" si="134"/>
        <v>1900</v>
      </c>
      <c r="O308" s="6">
        <f t="shared" si="135"/>
        <v>1</v>
      </c>
      <c r="P308" s="6">
        <f t="shared" si="136"/>
        <v>0</v>
      </c>
      <c r="Q308" s="6">
        <f t="shared" si="137"/>
        <v>0</v>
      </c>
      <c r="R308" s="6">
        <f t="shared" si="138"/>
        <v>0</v>
      </c>
      <c r="S308" s="6" t="str">
        <f t="shared" si="139"/>
        <v>1900/1/0</v>
      </c>
      <c r="T308" s="7">
        <f t="shared" si="121"/>
        <v>0</v>
      </c>
      <c r="U308" s="8">
        <f t="shared" si="140"/>
        <v>10000</v>
      </c>
      <c r="V308" s="7">
        <f t="shared" si="124"/>
        <v>0</v>
      </c>
      <c r="W308" s="9">
        <f t="shared" si="141"/>
        <v>0</v>
      </c>
      <c r="X308" s="9" t="str">
        <f t="shared" si="122"/>
        <v/>
      </c>
      <c r="Y308" s="9" t="str">
        <f t="shared" si="125"/>
        <v/>
      </c>
      <c r="Z308" s="10" t="str">
        <f t="shared" si="126"/>
        <v/>
      </c>
      <c r="AA308" s="9">
        <f t="shared" si="142"/>
        <v>0</v>
      </c>
      <c r="AB308" s="11" t="e">
        <f>COUNTIF(H$2:H308,"&gt;0")/(COUNTIF(H$2:H308,"&lt;0")+COUNTIF(H$2:H308,"&gt;0"))</f>
        <v>#DIV/0!</v>
      </c>
      <c r="AC308" s="11" t="e">
        <f t="shared" si="143"/>
        <v>#DIV/0!</v>
      </c>
      <c r="AD308" s="8" t="e">
        <f t="shared" si="144"/>
        <v>#DIV/0!</v>
      </c>
      <c r="AE308" s="11" t="e">
        <f t="shared" si="130"/>
        <v>#DIV/0!</v>
      </c>
      <c r="AF308" s="11" t="e">
        <f t="shared" si="131"/>
        <v>#DIV/0!</v>
      </c>
      <c r="AG308" s="12" t="str">
        <f>IF(ISERROR(SUMIF($G$1:$G308,"&gt;0")/-SUMIF($G$1:$G308,"&lt;0"))=FALSE,SUMIF($G$1:$G308,"&gt;0")/-SUMIF($G$1:$G308,"&lt;0"),"")</f>
        <v/>
      </c>
      <c r="AH308" s="12"/>
      <c r="AI308" s="21" t="str">
        <f t="shared" si="127"/>
        <v/>
      </c>
      <c r="AJ308" s="21" t="str">
        <f t="shared" si="128"/>
        <v/>
      </c>
      <c r="AK308" s="21" t="e">
        <f t="shared" si="129"/>
        <v>#DIV/0!</v>
      </c>
      <c r="AL308" s="6"/>
      <c r="AM308" s="6"/>
      <c r="AN308" s="6"/>
      <c r="AO308" s="6"/>
    </row>
    <row r="309" spans="1:41" ht="18.75" customHeight="1" thickBot="1">
      <c r="A309" t="str">
        <f t="shared" si="123"/>
        <v/>
      </c>
      <c r="B309" s="73"/>
      <c r="C309" s="73"/>
      <c r="D309" s="73"/>
      <c r="E309" s="73"/>
      <c r="F309" s="73"/>
      <c r="G309" s="73"/>
      <c r="H309" s="73"/>
      <c r="I309" s="74"/>
      <c r="J309" s="74"/>
      <c r="K309" s="73"/>
      <c r="L309" s="6" t="str">
        <f t="shared" si="132"/>
        <v>Saturday</v>
      </c>
      <c r="M309" s="6" t="str">
        <f t="shared" si="133"/>
        <v>Saturday</v>
      </c>
      <c r="N309" s="6">
        <f t="shared" si="134"/>
        <v>1900</v>
      </c>
      <c r="O309" s="6">
        <f t="shared" si="135"/>
        <v>1</v>
      </c>
      <c r="P309" s="6">
        <f t="shared" si="136"/>
        <v>0</v>
      </c>
      <c r="Q309" s="6">
        <f t="shared" si="137"/>
        <v>0</v>
      </c>
      <c r="R309" s="6">
        <f t="shared" si="138"/>
        <v>0</v>
      </c>
      <c r="S309" s="6" t="str">
        <f t="shared" si="139"/>
        <v>1900/1/0</v>
      </c>
      <c r="T309" s="7">
        <f t="shared" si="121"/>
        <v>0</v>
      </c>
      <c r="U309" s="8">
        <f t="shared" si="140"/>
        <v>10000</v>
      </c>
      <c r="V309" s="7">
        <f t="shared" si="124"/>
        <v>0</v>
      </c>
      <c r="W309" s="9">
        <f t="shared" si="141"/>
        <v>0</v>
      </c>
      <c r="X309" s="9" t="str">
        <f t="shared" si="122"/>
        <v/>
      </c>
      <c r="Y309" s="9" t="str">
        <f t="shared" si="125"/>
        <v/>
      </c>
      <c r="Z309" s="10" t="str">
        <f t="shared" si="126"/>
        <v/>
      </c>
      <c r="AA309" s="9">
        <f t="shared" si="142"/>
        <v>0</v>
      </c>
      <c r="AB309" s="11" t="e">
        <f>COUNTIF(H$2:H309,"&gt;0")/(COUNTIF(H$2:H309,"&lt;0")+COUNTIF(H$2:H309,"&gt;0"))</f>
        <v>#DIV/0!</v>
      </c>
      <c r="AC309" s="11" t="e">
        <f t="shared" si="143"/>
        <v>#DIV/0!</v>
      </c>
      <c r="AD309" s="8" t="e">
        <f t="shared" si="144"/>
        <v>#DIV/0!</v>
      </c>
      <c r="AE309" s="11" t="e">
        <f t="shared" si="130"/>
        <v>#DIV/0!</v>
      </c>
      <c r="AF309" s="11" t="e">
        <f t="shared" si="131"/>
        <v>#DIV/0!</v>
      </c>
      <c r="AG309" s="12" t="str">
        <f>IF(ISERROR(SUMIF($G$1:$G309,"&gt;0")/-SUMIF($G$1:$G309,"&lt;0"))=FALSE,SUMIF($G$1:$G309,"&gt;0")/-SUMIF($G$1:$G309,"&lt;0"),"")</f>
        <v/>
      </c>
      <c r="AH309" s="12"/>
      <c r="AI309" s="21" t="str">
        <f t="shared" si="127"/>
        <v/>
      </c>
      <c r="AJ309" s="21" t="str">
        <f t="shared" si="128"/>
        <v/>
      </c>
      <c r="AK309" s="21" t="e">
        <f t="shared" si="129"/>
        <v>#DIV/0!</v>
      </c>
      <c r="AL309" s="6"/>
      <c r="AM309" s="6"/>
      <c r="AN309" s="6"/>
      <c r="AO309" s="6"/>
    </row>
    <row r="310" spans="1:41" ht="18.75" customHeight="1" thickBot="1">
      <c r="A310" t="str">
        <f t="shared" si="123"/>
        <v/>
      </c>
      <c r="B310" s="73"/>
      <c r="C310" s="73"/>
      <c r="D310" s="73"/>
      <c r="E310" s="73"/>
      <c r="F310" s="73"/>
      <c r="G310" s="73"/>
      <c r="H310" s="73"/>
      <c r="I310" s="74"/>
      <c r="J310" s="74"/>
      <c r="K310" s="73"/>
      <c r="L310" s="6" t="str">
        <f t="shared" si="132"/>
        <v>Saturday</v>
      </c>
      <c r="M310" s="6" t="str">
        <f t="shared" si="133"/>
        <v>Saturday</v>
      </c>
      <c r="N310" s="6">
        <f t="shared" si="134"/>
        <v>1900</v>
      </c>
      <c r="O310" s="6">
        <f t="shared" si="135"/>
        <v>1</v>
      </c>
      <c r="P310" s="6">
        <f t="shared" si="136"/>
        <v>0</v>
      </c>
      <c r="Q310" s="6">
        <f t="shared" si="137"/>
        <v>0</v>
      </c>
      <c r="R310" s="6">
        <f t="shared" si="138"/>
        <v>0</v>
      </c>
      <c r="S310" s="6" t="str">
        <f t="shared" si="139"/>
        <v>1900/1/0</v>
      </c>
      <c r="T310" s="7">
        <f t="shared" si="121"/>
        <v>0</v>
      </c>
      <c r="U310" s="8">
        <f t="shared" si="140"/>
        <v>10000</v>
      </c>
      <c r="V310" s="7">
        <f t="shared" si="124"/>
        <v>0</v>
      </c>
      <c r="W310" s="9">
        <f t="shared" si="141"/>
        <v>0</v>
      </c>
      <c r="X310" s="9" t="str">
        <f t="shared" si="122"/>
        <v/>
      </c>
      <c r="Y310" s="9" t="str">
        <f t="shared" si="125"/>
        <v/>
      </c>
      <c r="Z310" s="10" t="str">
        <f t="shared" si="126"/>
        <v/>
      </c>
      <c r="AA310" s="9">
        <f t="shared" si="142"/>
        <v>0</v>
      </c>
      <c r="AB310" s="11" t="e">
        <f>COUNTIF(H$2:H310,"&gt;0")/(COUNTIF(H$2:H310,"&lt;0")+COUNTIF(H$2:H310,"&gt;0"))</f>
        <v>#DIV/0!</v>
      </c>
      <c r="AC310" s="11" t="e">
        <f t="shared" si="143"/>
        <v>#DIV/0!</v>
      </c>
      <c r="AD310" s="8" t="e">
        <f t="shared" si="144"/>
        <v>#DIV/0!</v>
      </c>
      <c r="AE310" s="11" t="e">
        <f t="shared" si="130"/>
        <v>#DIV/0!</v>
      </c>
      <c r="AF310" s="11" t="e">
        <f t="shared" si="131"/>
        <v>#DIV/0!</v>
      </c>
      <c r="AG310" s="12" t="str">
        <f>IF(ISERROR(SUMIF($G$1:$G310,"&gt;0")/-SUMIF($G$1:$G310,"&lt;0"))=FALSE,SUMIF($G$1:$G310,"&gt;0")/-SUMIF($G$1:$G310,"&lt;0"),"")</f>
        <v/>
      </c>
      <c r="AH310" s="12"/>
      <c r="AI310" s="21" t="str">
        <f t="shared" si="127"/>
        <v/>
      </c>
      <c r="AJ310" s="21" t="str">
        <f t="shared" si="128"/>
        <v/>
      </c>
      <c r="AK310" s="21" t="e">
        <f t="shared" si="129"/>
        <v>#DIV/0!</v>
      </c>
      <c r="AL310" s="6"/>
      <c r="AM310" s="6"/>
      <c r="AN310" s="6"/>
      <c r="AO310" s="6"/>
    </row>
    <row r="311" spans="1:41" ht="18.75" customHeight="1" thickBot="1">
      <c r="A311" t="str">
        <f t="shared" si="123"/>
        <v/>
      </c>
      <c r="B311" s="73"/>
      <c r="C311" s="73"/>
      <c r="D311" s="73"/>
      <c r="E311" s="73"/>
      <c r="F311" s="73"/>
      <c r="G311" s="73"/>
      <c r="H311" s="73"/>
      <c r="I311" s="74"/>
      <c r="J311" s="74"/>
      <c r="K311" s="73"/>
      <c r="L311" s="6" t="str">
        <f t="shared" si="132"/>
        <v>Saturday</v>
      </c>
      <c r="M311" s="6" t="str">
        <f t="shared" si="133"/>
        <v>Saturday</v>
      </c>
      <c r="N311" s="6">
        <f t="shared" si="134"/>
        <v>1900</v>
      </c>
      <c r="O311" s="6">
        <f t="shared" si="135"/>
        <v>1</v>
      </c>
      <c r="P311" s="6">
        <f t="shared" si="136"/>
        <v>0</v>
      </c>
      <c r="Q311" s="6">
        <f t="shared" si="137"/>
        <v>0</v>
      </c>
      <c r="R311" s="6">
        <f t="shared" si="138"/>
        <v>0</v>
      </c>
      <c r="S311" s="6" t="str">
        <f t="shared" si="139"/>
        <v>1900/1/0</v>
      </c>
      <c r="T311" s="7">
        <f t="shared" si="121"/>
        <v>0</v>
      </c>
      <c r="U311" s="8">
        <f t="shared" si="140"/>
        <v>10000</v>
      </c>
      <c r="V311" s="7">
        <f t="shared" si="124"/>
        <v>0</v>
      </c>
      <c r="W311" s="9">
        <f t="shared" si="141"/>
        <v>0</v>
      </c>
      <c r="X311" s="9" t="str">
        <f t="shared" si="122"/>
        <v/>
      </c>
      <c r="Y311" s="9" t="str">
        <f t="shared" si="125"/>
        <v/>
      </c>
      <c r="Z311" s="10" t="str">
        <f t="shared" si="126"/>
        <v/>
      </c>
      <c r="AA311" s="9">
        <f t="shared" si="142"/>
        <v>0</v>
      </c>
      <c r="AB311" s="11" t="e">
        <f>COUNTIF(H$2:H311,"&gt;0")/(COUNTIF(H$2:H311,"&lt;0")+COUNTIF(H$2:H311,"&gt;0"))</f>
        <v>#DIV/0!</v>
      </c>
      <c r="AC311" s="11" t="e">
        <f t="shared" si="143"/>
        <v>#DIV/0!</v>
      </c>
      <c r="AD311" s="8" t="e">
        <f t="shared" si="144"/>
        <v>#DIV/0!</v>
      </c>
      <c r="AE311" s="11" t="e">
        <f t="shared" si="130"/>
        <v>#DIV/0!</v>
      </c>
      <c r="AF311" s="11" t="e">
        <f t="shared" si="131"/>
        <v>#DIV/0!</v>
      </c>
      <c r="AG311" s="12" t="str">
        <f>IF(ISERROR(SUMIF($G$1:$G311,"&gt;0")/-SUMIF($G$1:$G311,"&lt;0"))=FALSE,SUMIF($G$1:$G311,"&gt;0")/-SUMIF($G$1:$G311,"&lt;0"),"")</f>
        <v/>
      </c>
      <c r="AH311" s="12"/>
      <c r="AI311" s="21" t="str">
        <f t="shared" si="127"/>
        <v/>
      </c>
      <c r="AJ311" s="21" t="str">
        <f t="shared" si="128"/>
        <v/>
      </c>
      <c r="AK311" s="21" t="e">
        <f t="shared" si="129"/>
        <v>#DIV/0!</v>
      </c>
      <c r="AL311" s="6"/>
      <c r="AM311" s="6"/>
      <c r="AN311" s="6"/>
      <c r="AO311" s="6"/>
    </row>
    <row r="312" spans="1:41" ht="18.75" customHeight="1" thickBot="1">
      <c r="A312" t="str">
        <f t="shared" si="123"/>
        <v/>
      </c>
      <c r="B312" s="73"/>
      <c r="C312" s="73"/>
      <c r="D312" s="73"/>
      <c r="E312" s="73"/>
      <c r="F312" s="73"/>
      <c r="G312" s="73"/>
      <c r="H312" s="73"/>
      <c r="I312" s="74"/>
      <c r="J312" s="74"/>
      <c r="K312" s="73"/>
      <c r="L312" s="6" t="str">
        <f t="shared" si="132"/>
        <v>Saturday</v>
      </c>
      <c r="M312" s="6" t="str">
        <f t="shared" si="133"/>
        <v>Saturday</v>
      </c>
      <c r="N312" s="6">
        <f t="shared" si="134"/>
        <v>1900</v>
      </c>
      <c r="O312" s="6">
        <f t="shared" si="135"/>
        <v>1</v>
      </c>
      <c r="P312" s="6">
        <f t="shared" si="136"/>
        <v>0</v>
      </c>
      <c r="Q312" s="6">
        <f t="shared" si="137"/>
        <v>0</v>
      </c>
      <c r="R312" s="6">
        <f t="shared" si="138"/>
        <v>0</v>
      </c>
      <c r="S312" s="6" t="str">
        <f t="shared" si="139"/>
        <v>1900/1/0</v>
      </c>
      <c r="T312" s="7">
        <f t="shared" si="121"/>
        <v>0</v>
      </c>
      <c r="U312" s="8">
        <f t="shared" si="140"/>
        <v>10000</v>
      </c>
      <c r="V312" s="7">
        <f t="shared" si="124"/>
        <v>0</v>
      </c>
      <c r="W312" s="9">
        <f t="shared" si="141"/>
        <v>0</v>
      </c>
      <c r="X312" s="9" t="str">
        <f t="shared" si="122"/>
        <v/>
      </c>
      <c r="Y312" s="9" t="str">
        <f t="shared" si="125"/>
        <v/>
      </c>
      <c r="Z312" s="10" t="str">
        <f t="shared" si="126"/>
        <v/>
      </c>
      <c r="AA312" s="9">
        <f t="shared" si="142"/>
        <v>0</v>
      </c>
      <c r="AB312" s="11" t="e">
        <f>COUNTIF(H$2:H312,"&gt;0")/(COUNTIF(H$2:H312,"&lt;0")+COUNTIF(H$2:H312,"&gt;0"))</f>
        <v>#DIV/0!</v>
      </c>
      <c r="AC312" s="11" t="e">
        <f t="shared" si="143"/>
        <v>#DIV/0!</v>
      </c>
      <c r="AD312" s="8" t="e">
        <f t="shared" si="144"/>
        <v>#DIV/0!</v>
      </c>
      <c r="AE312" s="11" t="e">
        <f t="shared" si="130"/>
        <v>#DIV/0!</v>
      </c>
      <c r="AF312" s="11" t="e">
        <f t="shared" si="131"/>
        <v>#DIV/0!</v>
      </c>
      <c r="AG312" s="12" t="str">
        <f>IF(ISERROR(SUMIF($G$1:$G312,"&gt;0")/-SUMIF($G$1:$G312,"&lt;0"))=FALSE,SUMIF($G$1:$G312,"&gt;0")/-SUMIF($G$1:$G312,"&lt;0"),"")</f>
        <v/>
      </c>
      <c r="AH312" s="12"/>
      <c r="AI312" s="21" t="str">
        <f t="shared" si="127"/>
        <v/>
      </c>
      <c r="AJ312" s="21" t="str">
        <f t="shared" si="128"/>
        <v/>
      </c>
      <c r="AK312" s="21" t="e">
        <f t="shared" si="129"/>
        <v>#DIV/0!</v>
      </c>
      <c r="AL312" s="6"/>
      <c r="AM312" s="6"/>
      <c r="AN312" s="6"/>
      <c r="AO312" s="6"/>
    </row>
    <row r="313" spans="1:41" ht="18.75" customHeight="1" thickBot="1">
      <c r="A313" t="str">
        <f t="shared" si="123"/>
        <v/>
      </c>
      <c r="B313" s="73"/>
      <c r="C313" s="73"/>
      <c r="D313" s="73"/>
      <c r="E313" s="73"/>
      <c r="F313" s="73"/>
      <c r="G313" s="73"/>
      <c r="H313" s="73"/>
      <c r="I313" s="74"/>
      <c r="J313" s="74"/>
      <c r="K313" s="73"/>
      <c r="L313" s="6" t="str">
        <f t="shared" si="132"/>
        <v>Saturday</v>
      </c>
      <c r="M313" s="6" t="str">
        <f t="shared" si="133"/>
        <v>Saturday</v>
      </c>
      <c r="N313" s="6">
        <f t="shared" si="134"/>
        <v>1900</v>
      </c>
      <c r="O313" s="6">
        <f t="shared" si="135"/>
        <v>1</v>
      </c>
      <c r="P313" s="6">
        <f t="shared" si="136"/>
        <v>0</v>
      </c>
      <c r="Q313" s="6">
        <f t="shared" si="137"/>
        <v>0</v>
      </c>
      <c r="R313" s="6">
        <f t="shared" si="138"/>
        <v>0</v>
      </c>
      <c r="S313" s="6" t="str">
        <f t="shared" si="139"/>
        <v>1900/1/0</v>
      </c>
      <c r="T313" s="7">
        <f t="shared" si="121"/>
        <v>0</v>
      </c>
      <c r="U313" s="8">
        <f t="shared" si="140"/>
        <v>10000</v>
      </c>
      <c r="V313" s="7">
        <f t="shared" si="124"/>
        <v>0</v>
      </c>
      <c r="W313" s="9">
        <f t="shared" si="141"/>
        <v>0</v>
      </c>
      <c r="X313" s="9" t="str">
        <f t="shared" si="122"/>
        <v/>
      </c>
      <c r="Y313" s="9" t="str">
        <f t="shared" si="125"/>
        <v/>
      </c>
      <c r="Z313" s="10" t="str">
        <f t="shared" si="126"/>
        <v/>
      </c>
      <c r="AA313" s="9">
        <f t="shared" si="142"/>
        <v>0</v>
      </c>
      <c r="AB313" s="11" t="e">
        <f>COUNTIF(H$2:H313,"&gt;0")/(COUNTIF(H$2:H313,"&lt;0")+COUNTIF(H$2:H313,"&gt;0"))</f>
        <v>#DIV/0!</v>
      </c>
      <c r="AC313" s="11" t="e">
        <f t="shared" si="143"/>
        <v>#DIV/0!</v>
      </c>
      <c r="AD313" s="8" t="e">
        <f t="shared" si="144"/>
        <v>#DIV/0!</v>
      </c>
      <c r="AE313" s="11" t="e">
        <f t="shared" si="130"/>
        <v>#DIV/0!</v>
      </c>
      <c r="AF313" s="11" t="e">
        <f t="shared" si="131"/>
        <v>#DIV/0!</v>
      </c>
      <c r="AG313" s="12" t="str">
        <f>IF(ISERROR(SUMIF($G$1:$G313,"&gt;0")/-SUMIF($G$1:$G313,"&lt;0"))=FALSE,SUMIF($G$1:$G313,"&gt;0")/-SUMIF($G$1:$G313,"&lt;0"),"")</f>
        <v/>
      </c>
      <c r="AH313" s="12"/>
      <c r="AI313" s="21" t="str">
        <f t="shared" si="127"/>
        <v/>
      </c>
      <c r="AJ313" s="21" t="str">
        <f t="shared" si="128"/>
        <v/>
      </c>
      <c r="AK313" s="21" t="e">
        <f t="shared" si="129"/>
        <v>#DIV/0!</v>
      </c>
      <c r="AL313" s="6"/>
      <c r="AM313" s="6"/>
      <c r="AN313" s="6"/>
      <c r="AO313" s="6"/>
    </row>
    <row r="314" spans="1:41" ht="18.75" customHeight="1" thickBot="1">
      <c r="A314" t="str">
        <f t="shared" si="123"/>
        <v/>
      </c>
      <c r="B314" s="73"/>
      <c r="C314" s="73"/>
      <c r="D314" s="73"/>
      <c r="E314" s="73"/>
      <c r="F314" s="73"/>
      <c r="G314" s="73"/>
      <c r="H314" s="73"/>
      <c r="I314" s="74"/>
      <c r="J314" s="74"/>
      <c r="K314" s="73"/>
      <c r="L314" s="6" t="str">
        <f t="shared" si="132"/>
        <v>Saturday</v>
      </c>
      <c r="M314" s="6" t="str">
        <f t="shared" si="133"/>
        <v>Saturday</v>
      </c>
      <c r="N314" s="6">
        <f t="shared" si="134"/>
        <v>1900</v>
      </c>
      <c r="O314" s="6">
        <f t="shared" si="135"/>
        <v>1</v>
      </c>
      <c r="P314" s="6">
        <f t="shared" si="136"/>
        <v>0</v>
      </c>
      <c r="Q314" s="6">
        <f t="shared" si="137"/>
        <v>0</v>
      </c>
      <c r="R314" s="6">
        <f t="shared" si="138"/>
        <v>0</v>
      </c>
      <c r="S314" s="6" t="str">
        <f t="shared" si="139"/>
        <v>1900/1/0</v>
      </c>
      <c r="T314" s="7">
        <f t="shared" si="121"/>
        <v>0</v>
      </c>
      <c r="U314" s="8">
        <f t="shared" si="140"/>
        <v>10000</v>
      </c>
      <c r="V314" s="7">
        <f t="shared" si="124"/>
        <v>0</v>
      </c>
      <c r="W314" s="9">
        <f t="shared" si="141"/>
        <v>0</v>
      </c>
      <c r="X314" s="9" t="str">
        <f t="shared" si="122"/>
        <v/>
      </c>
      <c r="Y314" s="9" t="str">
        <f t="shared" si="125"/>
        <v/>
      </c>
      <c r="Z314" s="10" t="str">
        <f t="shared" si="126"/>
        <v/>
      </c>
      <c r="AA314" s="9">
        <f t="shared" si="142"/>
        <v>0</v>
      </c>
      <c r="AB314" s="11" t="e">
        <f>COUNTIF(H$2:H314,"&gt;0")/(COUNTIF(H$2:H314,"&lt;0")+COUNTIF(H$2:H314,"&gt;0"))</f>
        <v>#DIV/0!</v>
      </c>
      <c r="AC314" s="11" t="e">
        <f t="shared" si="143"/>
        <v>#DIV/0!</v>
      </c>
      <c r="AD314" s="8" t="e">
        <f t="shared" si="144"/>
        <v>#DIV/0!</v>
      </c>
      <c r="AE314" s="11" t="e">
        <f t="shared" si="130"/>
        <v>#DIV/0!</v>
      </c>
      <c r="AF314" s="11" t="e">
        <f t="shared" si="131"/>
        <v>#DIV/0!</v>
      </c>
      <c r="AG314" s="12" t="str">
        <f>IF(ISERROR(SUMIF($G$1:$G314,"&gt;0")/-SUMIF($G$1:$G314,"&lt;0"))=FALSE,SUMIF($G$1:$G314,"&gt;0")/-SUMIF($G$1:$G314,"&lt;0"),"")</f>
        <v/>
      </c>
      <c r="AH314" s="12"/>
      <c r="AI314" s="21" t="str">
        <f t="shared" si="127"/>
        <v/>
      </c>
      <c r="AJ314" s="21" t="str">
        <f t="shared" si="128"/>
        <v/>
      </c>
      <c r="AK314" s="21" t="e">
        <f t="shared" si="129"/>
        <v>#DIV/0!</v>
      </c>
      <c r="AL314" s="6"/>
      <c r="AM314" s="6"/>
      <c r="AN314" s="6"/>
      <c r="AO314" s="6"/>
    </row>
    <row r="315" spans="1:41" ht="18.75" customHeight="1" thickBot="1">
      <c r="A315" t="str">
        <f t="shared" si="123"/>
        <v/>
      </c>
      <c r="B315" s="73"/>
      <c r="C315" s="73"/>
      <c r="D315" s="73"/>
      <c r="E315" s="73"/>
      <c r="F315" s="73"/>
      <c r="G315" s="73"/>
      <c r="H315" s="73"/>
      <c r="I315" s="74"/>
      <c r="J315" s="74"/>
      <c r="K315" s="73"/>
      <c r="L315" s="6" t="str">
        <f t="shared" si="132"/>
        <v>Saturday</v>
      </c>
      <c r="M315" s="6" t="str">
        <f t="shared" si="133"/>
        <v>Saturday</v>
      </c>
      <c r="N315" s="6">
        <f t="shared" si="134"/>
        <v>1900</v>
      </c>
      <c r="O315" s="6">
        <f t="shared" si="135"/>
        <v>1</v>
      </c>
      <c r="P315" s="6">
        <f t="shared" si="136"/>
        <v>0</v>
      </c>
      <c r="Q315" s="6">
        <f t="shared" si="137"/>
        <v>0</v>
      </c>
      <c r="R315" s="6">
        <f t="shared" si="138"/>
        <v>0</v>
      </c>
      <c r="S315" s="6" t="str">
        <f t="shared" si="139"/>
        <v>1900/1/0</v>
      </c>
      <c r="T315" s="7">
        <f t="shared" si="121"/>
        <v>0</v>
      </c>
      <c r="U315" s="8">
        <f t="shared" si="140"/>
        <v>10000</v>
      </c>
      <c r="V315" s="7">
        <f t="shared" si="124"/>
        <v>0</v>
      </c>
      <c r="W315" s="9">
        <f t="shared" si="141"/>
        <v>0</v>
      </c>
      <c r="X315" s="9" t="str">
        <f t="shared" si="122"/>
        <v/>
      </c>
      <c r="Y315" s="9" t="str">
        <f t="shared" si="125"/>
        <v/>
      </c>
      <c r="Z315" s="10" t="str">
        <f t="shared" si="126"/>
        <v/>
      </c>
      <c r="AA315" s="9">
        <f t="shared" si="142"/>
        <v>0</v>
      </c>
      <c r="AB315" s="11" t="e">
        <f>COUNTIF(H$2:H315,"&gt;0")/(COUNTIF(H$2:H315,"&lt;0")+COUNTIF(H$2:H315,"&gt;0"))</f>
        <v>#DIV/0!</v>
      </c>
      <c r="AC315" s="11" t="e">
        <f t="shared" si="143"/>
        <v>#DIV/0!</v>
      </c>
      <c r="AD315" s="8" t="e">
        <f t="shared" si="144"/>
        <v>#DIV/0!</v>
      </c>
      <c r="AE315" s="11" t="e">
        <f t="shared" si="130"/>
        <v>#DIV/0!</v>
      </c>
      <c r="AF315" s="11" t="e">
        <f t="shared" si="131"/>
        <v>#DIV/0!</v>
      </c>
      <c r="AG315" s="12" t="str">
        <f>IF(ISERROR(SUMIF($G$1:$G315,"&gt;0")/-SUMIF($G$1:$G315,"&lt;0"))=FALSE,SUMIF($G$1:$G315,"&gt;0")/-SUMIF($G$1:$G315,"&lt;0"),"")</f>
        <v/>
      </c>
      <c r="AH315" s="12"/>
      <c r="AI315" s="21" t="str">
        <f t="shared" si="127"/>
        <v/>
      </c>
      <c r="AJ315" s="21" t="str">
        <f t="shared" si="128"/>
        <v/>
      </c>
      <c r="AK315" s="21" t="e">
        <f t="shared" si="129"/>
        <v>#DIV/0!</v>
      </c>
      <c r="AL315" s="6"/>
      <c r="AM315" s="6"/>
      <c r="AN315" s="6"/>
      <c r="AO315" s="6"/>
    </row>
    <row r="316" spans="1:41" ht="18.75" customHeight="1" thickBot="1">
      <c r="A316" t="str">
        <f t="shared" si="123"/>
        <v/>
      </c>
      <c r="B316" s="73"/>
      <c r="C316" s="73"/>
      <c r="D316" s="73"/>
      <c r="E316" s="73"/>
      <c r="F316" s="73"/>
      <c r="G316" s="73"/>
      <c r="H316" s="73"/>
      <c r="I316" s="74"/>
      <c r="J316" s="74"/>
      <c r="K316" s="73"/>
      <c r="L316" s="6" t="str">
        <f t="shared" si="132"/>
        <v>Saturday</v>
      </c>
      <c r="M316" s="6" t="str">
        <f t="shared" si="133"/>
        <v>Saturday</v>
      </c>
      <c r="N316" s="6">
        <f t="shared" si="134"/>
        <v>1900</v>
      </c>
      <c r="O316" s="6">
        <f t="shared" si="135"/>
        <v>1</v>
      </c>
      <c r="P316" s="6">
        <f t="shared" si="136"/>
        <v>0</v>
      </c>
      <c r="Q316" s="6">
        <f t="shared" si="137"/>
        <v>0</v>
      </c>
      <c r="R316" s="6">
        <f t="shared" si="138"/>
        <v>0</v>
      </c>
      <c r="S316" s="6" t="str">
        <f t="shared" si="139"/>
        <v>1900/1/0</v>
      </c>
      <c r="T316" s="7">
        <f t="shared" si="121"/>
        <v>0</v>
      </c>
      <c r="U316" s="8">
        <f t="shared" si="140"/>
        <v>10000</v>
      </c>
      <c r="V316" s="7">
        <f t="shared" si="124"/>
        <v>0</v>
      </c>
      <c r="W316" s="9">
        <f t="shared" si="141"/>
        <v>0</v>
      </c>
      <c r="X316" s="9" t="str">
        <f t="shared" si="122"/>
        <v/>
      </c>
      <c r="Y316" s="9" t="str">
        <f t="shared" si="125"/>
        <v/>
      </c>
      <c r="Z316" s="10" t="str">
        <f t="shared" si="126"/>
        <v/>
      </c>
      <c r="AA316" s="9">
        <f t="shared" si="142"/>
        <v>0</v>
      </c>
      <c r="AB316" s="11" t="e">
        <f>COUNTIF(H$2:H316,"&gt;0")/(COUNTIF(H$2:H316,"&lt;0")+COUNTIF(H$2:H316,"&gt;0"))</f>
        <v>#DIV/0!</v>
      </c>
      <c r="AC316" s="11" t="e">
        <f t="shared" si="143"/>
        <v>#DIV/0!</v>
      </c>
      <c r="AD316" s="8" t="e">
        <f t="shared" si="144"/>
        <v>#DIV/0!</v>
      </c>
      <c r="AE316" s="11" t="e">
        <f t="shared" si="130"/>
        <v>#DIV/0!</v>
      </c>
      <c r="AF316" s="11" t="e">
        <f t="shared" si="131"/>
        <v>#DIV/0!</v>
      </c>
      <c r="AG316" s="12" t="str">
        <f>IF(ISERROR(SUMIF($G$1:$G316,"&gt;0")/-SUMIF($G$1:$G316,"&lt;0"))=FALSE,SUMIF($G$1:$G316,"&gt;0")/-SUMIF($G$1:$G316,"&lt;0"),"")</f>
        <v/>
      </c>
      <c r="AH316" s="12"/>
      <c r="AI316" s="21" t="str">
        <f t="shared" si="127"/>
        <v/>
      </c>
      <c r="AJ316" s="21" t="str">
        <f t="shared" si="128"/>
        <v/>
      </c>
      <c r="AK316" s="21" t="e">
        <f t="shared" si="129"/>
        <v>#DIV/0!</v>
      </c>
      <c r="AL316" s="6"/>
      <c r="AM316" s="6"/>
      <c r="AN316" s="6"/>
      <c r="AO316" s="6"/>
    </row>
    <row r="317" spans="1:41" ht="18.75" customHeight="1" thickBot="1">
      <c r="A317" t="str">
        <f t="shared" si="123"/>
        <v/>
      </c>
      <c r="B317" s="73"/>
      <c r="C317" s="73"/>
      <c r="D317" s="73"/>
      <c r="E317" s="73"/>
      <c r="F317" s="73"/>
      <c r="G317" s="73"/>
      <c r="H317" s="73"/>
      <c r="I317" s="74"/>
      <c r="J317" s="74"/>
      <c r="K317" s="73"/>
      <c r="L317" s="6" t="str">
        <f t="shared" si="132"/>
        <v>Saturday</v>
      </c>
      <c r="M317" s="6" t="str">
        <f t="shared" si="133"/>
        <v>Saturday</v>
      </c>
      <c r="N317" s="6">
        <f t="shared" si="134"/>
        <v>1900</v>
      </c>
      <c r="O317" s="6">
        <f t="shared" si="135"/>
        <v>1</v>
      </c>
      <c r="P317" s="6">
        <f t="shared" si="136"/>
        <v>0</v>
      </c>
      <c r="Q317" s="6">
        <f t="shared" si="137"/>
        <v>0</v>
      </c>
      <c r="R317" s="6">
        <f t="shared" si="138"/>
        <v>0</v>
      </c>
      <c r="S317" s="6" t="str">
        <f t="shared" si="139"/>
        <v>1900/1/0</v>
      </c>
      <c r="T317" s="7">
        <f t="shared" si="121"/>
        <v>0</v>
      </c>
      <c r="U317" s="8">
        <f t="shared" si="140"/>
        <v>10000</v>
      </c>
      <c r="V317" s="7">
        <f t="shared" si="124"/>
        <v>0</v>
      </c>
      <c r="W317" s="9">
        <f t="shared" si="141"/>
        <v>0</v>
      </c>
      <c r="X317" s="9" t="str">
        <f t="shared" si="122"/>
        <v/>
      </c>
      <c r="Y317" s="9" t="str">
        <f t="shared" si="125"/>
        <v/>
      </c>
      <c r="Z317" s="10" t="str">
        <f t="shared" si="126"/>
        <v/>
      </c>
      <c r="AA317" s="9">
        <f t="shared" si="142"/>
        <v>0</v>
      </c>
      <c r="AB317" s="11" t="e">
        <f>COUNTIF(H$2:H317,"&gt;0")/(COUNTIF(H$2:H317,"&lt;0")+COUNTIF(H$2:H317,"&gt;0"))</f>
        <v>#DIV/0!</v>
      </c>
      <c r="AC317" s="11" t="e">
        <f t="shared" si="143"/>
        <v>#DIV/0!</v>
      </c>
      <c r="AD317" s="8" t="e">
        <f t="shared" si="144"/>
        <v>#DIV/0!</v>
      </c>
      <c r="AE317" s="11" t="e">
        <f t="shared" si="130"/>
        <v>#DIV/0!</v>
      </c>
      <c r="AF317" s="11" t="e">
        <f t="shared" si="131"/>
        <v>#DIV/0!</v>
      </c>
      <c r="AG317" s="12" t="str">
        <f>IF(ISERROR(SUMIF($G$1:$G317,"&gt;0")/-SUMIF($G$1:$G317,"&lt;0"))=FALSE,SUMIF($G$1:$G317,"&gt;0")/-SUMIF($G$1:$G317,"&lt;0"),"")</f>
        <v/>
      </c>
      <c r="AH317" s="12"/>
      <c r="AI317" s="21" t="str">
        <f t="shared" si="127"/>
        <v/>
      </c>
      <c r="AJ317" s="21" t="str">
        <f t="shared" si="128"/>
        <v/>
      </c>
      <c r="AK317" s="21" t="e">
        <f t="shared" si="129"/>
        <v>#DIV/0!</v>
      </c>
      <c r="AL317" s="6"/>
      <c r="AM317" s="6"/>
      <c r="AN317" s="6"/>
      <c r="AO317" s="6"/>
    </row>
    <row r="318" spans="1:41" ht="18.75" customHeight="1" thickBot="1">
      <c r="A318" t="str">
        <f t="shared" si="123"/>
        <v/>
      </c>
      <c r="B318" s="73"/>
      <c r="C318" s="73"/>
      <c r="D318" s="73"/>
      <c r="E318" s="73"/>
      <c r="F318" s="73"/>
      <c r="G318" s="73"/>
      <c r="H318" s="73"/>
      <c r="I318" s="74"/>
      <c r="J318" s="74"/>
      <c r="K318" s="73"/>
      <c r="L318" s="6" t="str">
        <f t="shared" si="132"/>
        <v>Saturday</v>
      </c>
      <c r="M318" s="6" t="str">
        <f t="shared" si="133"/>
        <v>Saturday</v>
      </c>
      <c r="N318" s="6">
        <f t="shared" si="134"/>
        <v>1900</v>
      </c>
      <c r="O318" s="6">
        <f t="shared" si="135"/>
        <v>1</v>
      </c>
      <c r="P318" s="6">
        <f t="shared" si="136"/>
        <v>0</v>
      </c>
      <c r="Q318" s="6">
        <f t="shared" si="137"/>
        <v>0</v>
      </c>
      <c r="R318" s="6">
        <f t="shared" si="138"/>
        <v>0</v>
      </c>
      <c r="S318" s="6" t="str">
        <f t="shared" si="139"/>
        <v>1900/1/0</v>
      </c>
      <c r="T318" s="7">
        <f t="shared" si="121"/>
        <v>0</v>
      </c>
      <c r="U318" s="8">
        <f t="shared" si="140"/>
        <v>10000</v>
      </c>
      <c r="V318" s="7">
        <f t="shared" si="124"/>
        <v>0</v>
      </c>
      <c r="W318" s="9">
        <f t="shared" si="141"/>
        <v>0</v>
      </c>
      <c r="X318" s="9" t="str">
        <f t="shared" si="122"/>
        <v/>
      </c>
      <c r="Y318" s="9" t="str">
        <f t="shared" si="125"/>
        <v/>
      </c>
      <c r="Z318" s="10" t="str">
        <f t="shared" si="126"/>
        <v/>
      </c>
      <c r="AA318" s="9">
        <f t="shared" si="142"/>
        <v>0</v>
      </c>
      <c r="AB318" s="11" t="e">
        <f>COUNTIF(H$2:H318,"&gt;0")/(COUNTIF(H$2:H318,"&lt;0")+COUNTIF(H$2:H318,"&gt;0"))</f>
        <v>#DIV/0!</v>
      </c>
      <c r="AC318" s="11" t="e">
        <f t="shared" si="143"/>
        <v>#DIV/0!</v>
      </c>
      <c r="AD318" s="8" t="e">
        <f t="shared" si="144"/>
        <v>#DIV/0!</v>
      </c>
      <c r="AE318" s="11" t="e">
        <f t="shared" si="130"/>
        <v>#DIV/0!</v>
      </c>
      <c r="AF318" s="11" t="e">
        <f t="shared" si="131"/>
        <v>#DIV/0!</v>
      </c>
      <c r="AG318" s="12" t="str">
        <f>IF(ISERROR(SUMIF($G$1:$G318,"&gt;0")/-SUMIF($G$1:$G318,"&lt;0"))=FALSE,SUMIF($G$1:$G318,"&gt;0")/-SUMIF($G$1:$G318,"&lt;0"),"")</f>
        <v/>
      </c>
      <c r="AH318" s="12"/>
      <c r="AI318" s="21" t="str">
        <f t="shared" si="127"/>
        <v/>
      </c>
      <c r="AJ318" s="21" t="str">
        <f t="shared" si="128"/>
        <v/>
      </c>
      <c r="AK318" s="21" t="e">
        <f t="shared" si="129"/>
        <v>#DIV/0!</v>
      </c>
      <c r="AL318" s="6"/>
      <c r="AM318" s="6"/>
      <c r="AN318" s="6"/>
      <c r="AO318" s="6"/>
    </row>
    <row r="319" spans="1:41" ht="18.75" customHeight="1" thickBot="1">
      <c r="A319" t="str">
        <f t="shared" si="123"/>
        <v/>
      </c>
      <c r="B319" s="73"/>
      <c r="C319" s="73"/>
      <c r="D319" s="73"/>
      <c r="E319" s="73"/>
      <c r="F319" s="73"/>
      <c r="G319" s="73"/>
      <c r="H319" s="73"/>
      <c r="I319" s="74"/>
      <c r="J319" s="74"/>
      <c r="K319" s="73"/>
      <c r="L319" s="6" t="str">
        <f t="shared" si="132"/>
        <v>Saturday</v>
      </c>
      <c r="M319" s="6" t="str">
        <f t="shared" si="133"/>
        <v>Saturday</v>
      </c>
      <c r="N319" s="6">
        <f t="shared" si="134"/>
        <v>1900</v>
      </c>
      <c r="O319" s="6">
        <f t="shared" si="135"/>
        <v>1</v>
      </c>
      <c r="P319" s="6">
        <f t="shared" si="136"/>
        <v>0</v>
      </c>
      <c r="Q319" s="6">
        <f t="shared" si="137"/>
        <v>0</v>
      </c>
      <c r="R319" s="6">
        <f t="shared" si="138"/>
        <v>0</v>
      </c>
      <c r="S319" s="6" t="str">
        <f t="shared" si="139"/>
        <v>1900/1/0</v>
      </c>
      <c r="T319" s="7">
        <f t="shared" si="121"/>
        <v>0</v>
      </c>
      <c r="U319" s="8">
        <f t="shared" si="140"/>
        <v>10000</v>
      </c>
      <c r="V319" s="7">
        <f t="shared" si="124"/>
        <v>0</v>
      </c>
      <c r="W319" s="9">
        <f t="shared" si="141"/>
        <v>0</v>
      </c>
      <c r="X319" s="9" t="str">
        <f t="shared" si="122"/>
        <v/>
      </c>
      <c r="Y319" s="9" t="str">
        <f t="shared" si="125"/>
        <v/>
      </c>
      <c r="Z319" s="10" t="str">
        <f t="shared" si="126"/>
        <v/>
      </c>
      <c r="AA319" s="9">
        <f t="shared" si="142"/>
        <v>0</v>
      </c>
      <c r="AB319" s="11" t="e">
        <f>COUNTIF(H$2:H319,"&gt;0")/(COUNTIF(H$2:H319,"&lt;0")+COUNTIF(H$2:H319,"&gt;0"))</f>
        <v>#DIV/0!</v>
      </c>
      <c r="AC319" s="11" t="e">
        <f t="shared" si="143"/>
        <v>#DIV/0!</v>
      </c>
      <c r="AD319" s="8" t="e">
        <f t="shared" si="144"/>
        <v>#DIV/0!</v>
      </c>
      <c r="AE319" s="11" t="e">
        <f t="shared" si="130"/>
        <v>#DIV/0!</v>
      </c>
      <c r="AF319" s="11" t="e">
        <f t="shared" si="131"/>
        <v>#DIV/0!</v>
      </c>
      <c r="AG319" s="12" t="str">
        <f>IF(ISERROR(SUMIF($G$1:$G319,"&gt;0")/-SUMIF($G$1:$G319,"&lt;0"))=FALSE,SUMIF($G$1:$G319,"&gt;0")/-SUMIF($G$1:$G319,"&lt;0"),"")</f>
        <v/>
      </c>
      <c r="AH319" s="12"/>
      <c r="AI319" s="21" t="str">
        <f t="shared" si="127"/>
        <v/>
      </c>
      <c r="AJ319" s="21" t="str">
        <f t="shared" si="128"/>
        <v/>
      </c>
      <c r="AK319" s="21" t="e">
        <f t="shared" si="129"/>
        <v>#DIV/0!</v>
      </c>
      <c r="AL319" s="6"/>
      <c r="AM319" s="6"/>
      <c r="AN319" s="6"/>
      <c r="AO319" s="6"/>
    </row>
    <row r="320" spans="1:41" ht="18.75" customHeight="1" thickBot="1">
      <c r="A320" t="str">
        <f t="shared" si="123"/>
        <v/>
      </c>
      <c r="B320" s="73"/>
      <c r="C320" s="73"/>
      <c r="D320" s="73"/>
      <c r="E320" s="73"/>
      <c r="F320" s="73"/>
      <c r="G320" s="73"/>
      <c r="H320" s="73"/>
      <c r="I320" s="74"/>
      <c r="J320" s="74"/>
      <c r="K320" s="73"/>
      <c r="L320" s="6" t="str">
        <f t="shared" si="132"/>
        <v>Saturday</v>
      </c>
      <c r="M320" s="6" t="str">
        <f t="shared" si="133"/>
        <v>Saturday</v>
      </c>
      <c r="N320" s="6">
        <f t="shared" si="134"/>
        <v>1900</v>
      </c>
      <c r="O320" s="6">
        <f t="shared" si="135"/>
        <v>1</v>
      </c>
      <c r="P320" s="6">
        <f t="shared" si="136"/>
        <v>0</v>
      </c>
      <c r="Q320" s="6">
        <f t="shared" si="137"/>
        <v>0</v>
      </c>
      <c r="R320" s="6">
        <f t="shared" si="138"/>
        <v>0</v>
      </c>
      <c r="S320" s="6" t="str">
        <f t="shared" si="139"/>
        <v>1900/1/0</v>
      </c>
      <c r="T320" s="7">
        <f t="shared" si="121"/>
        <v>0</v>
      </c>
      <c r="U320" s="8">
        <f t="shared" si="140"/>
        <v>10000</v>
      </c>
      <c r="V320" s="7">
        <f t="shared" si="124"/>
        <v>0</v>
      </c>
      <c r="W320" s="9">
        <f t="shared" si="141"/>
        <v>0</v>
      </c>
      <c r="X320" s="9" t="str">
        <f t="shared" si="122"/>
        <v/>
      </c>
      <c r="Y320" s="9" t="str">
        <f t="shared" si="125"/>
        <v/>
      </c>
      <c r="Z320" s="10" t="str">
        <f t="shared" si="126"/>
        <v/>
      </c>
      <c r="AA320" s="9">
        <f t="shared" si="142"/>
        <v>0</v>
      </c>
      <c r="AB320" s="11" t="e">
        <f>COUNTIF(H$2:H320,"&gt;0")/(COUNTIF(H$2:H320,"&lt;0")+COUNTIF(H$2:H320,"&gt;0"))</f>
        <v>#DIV/0!</v>
      </c>
      <c r="AC320" s="11" t="e">
        <f t="shared" si="143"/>
        <v>#DIV/0!</v>
      </c>
      <c r="AD320" s="8" t="e">
        <f t="shared" si="144"/>
        <v>#DIV/0!</v>
      </c>
      <c r="AE320" s="11" t="e">
        <f t="shared" si="130"/>
        <v>#DIV/0!</v>
      </c>
      <c r="AF320" s="11" t="e">
        <f t="shared" si="131"/>
        <v>#DIV/0!</v>
      </c>
      <c r="AG320" s="12" t="str">
        <f>IF(ISERROR(SUMIF($G$1:$G320,"&gt;0")/-SUMIF($G$1:$G320,"&lt;0"))=FALSE,SUMIF($G$1:$G320,"&gt;0")/-SUMIF($G$1:$G320,"&lt;0"),"")</f>
        <v/>
      </c>
      <c r="AH320" s="12"/>
      <c r="AI320" s="21" t="str">
        <f t="shared" si="127"/>
        <v/>
      </c>
      <c r="AJ320" s="21" t="str">
        <f t="shared" si="128"/>
        <v/>
      </c>
      <c r="AK320" s="21" t="e">
        <f t="shared" si="129"/>
        <v>#DIV/0!</v>
      </c>
      <c r="AL320" s="6"/>
      <c r="AM320" s="6"/>
      <c r="AN320" s="6"/>
      <c r="AO320" s="6"/>
    </row>
    <row r="321" spans="1:41" ht="18.75" customHeight="1" thickBot="1">
      <c r="A321" t="str">
        <f t="shared" si="123"/>
        <v/>
      </c>
      <c r="B321" s="73"/>
      <c r="C321" s="73"/>
      <c r="D321" s="73"/>
      <c r="E321" s="73"/>
      <c r="F321" s="73"/>
      <c r="G321" s="73"/>
      <c r="H321" s="73"/>
      <c r="I321" s="74"/>
      <c r="J321" s="74"/>
      <c r="K321" s="73"/>
      <c r="L321" s="6" t="str">
        <f t="shared" si="132"/>
        <v>Saturday</v>
      </c>
      <c r="M321" s="6" t="str">
        <f t="shared" si="133"/>
        <v>Saturday</v>
      </c>
      <c r="N321" s="6">
        <f t="shared" si="134"/>
        <v>1900</v>
      </c>
      <c r="O321" s="6">
        <f t="shared" si="135"/>
        <v>1</v>
      </c>
      <c r="P321" s="6">
        <f t="shared" si="136"/>
        <v>0</v>
      </c>
      <c r="Q321" s="6">
        <f t="shared" si="137"/>
        <v>0</v>
      </c>
      <c r="R321" s="6">
        <f t="shared" si="138"/>
        <v>0</v>
      </c>
      <c r="S321" s="6" t="str">
        <f t="shared" si="139"/>
        <v>1900/1/0</v>
      </c>
      <c r="T321" s="7">
        <f t="shared" si="121"/>
        <v>0</v>
      </c>
      <c r="U321" s="8">
        <f t="shared" si="140"/>
        <v>10000</v>
      </c>
      <c r="V321" s="7">
        <f t="shared" si="124"/>
        <v>0</v>
      </c>
      <c r="W321" s="9">
        <f t="shared" si="141"/>
        <v>0</v>
      </c>
      <c r="X321" s="9" t="str">
        <f t="shared" si="122"/>
        <v/>
      </c>
      <c r="Y321" s="9" t="str">
        <f t="shared" si="125"/>
        <v/>
      </c>
      <c r="Z321" s="10" t="str">
        <f t="shared" si="126"/>
        <v/>
      </c>
      <c r="AA321" s="9">
        <f t="shared" si="142"/>
        <v>0</v>
      </c>
      <c r="AB321" s="11" t="e">
        <f>COUNTIF(H$2:H321,"&gt;0")/(COUNTIF(H$2:H321,"&lt;0")+COUNTIF(H$2:H321,"&gt;0"))</f>
        <v>#DIV/0!</v>
      </c>
      <c r="AC321" s="11" t="e">
        <f t="shared" si="143"/>
        <v>#DIV/0!</v>
      </c>
      <c r="AD321" s="8" t="e">
        <f t="shared" si="144"/>
        <v>#DIV/0!</v>
      </c>
      <c r="AE321" s="11" t="e">
        <f t="shared" si="130"/>
        <v>#DIV/0!</v>
      </c>
      <c r="AF321" s="11" t="e">
        <f t="shared" si="131"/>
        <v>#DIV/0!</v>
      </c>
      <c r="AG321" s="12" t="str">
        <f>IF(ISERROR(SUMIF($G$1:$G321,"&gt;0")/-SUMIF($G$1:$G321,"&lt;0"))=FALSE,SUMIF($G$1:$G321,"&gt;0")/-SUMIF($G$1:$G321,"&lt;0"),"")</f>
        <v/>
      </c>
      <c r="AH321" s="12"/>
      <c r="AI321" s="21" t="str">
        <f t="shared" si="127"/>
        <v/>
      </c>
      <c r="AJ321" s="21" t="str">
        <f t="shared" si="128"/>
        <v/>
      </c>
      <c r="AK321" s="21" t="e">
        <f t="shared" si="129"/>
        <v>#DIV/0!</v>
      </c>
      <c r="AL321" s="6"/>
      <c r="AM321" s="6"/>
      <c r="AN321" s="6"/>
      <c r="AO321" s="6"/>
    </row>
    <row r="322" spans="1:41" ht="18.75" customHeight="1" thickBot="1">
      <c r="A322" t="str">
        <f t="shared" si="123"/>
        <v/>
      </c>
      <c r="B322" s="73"/>
      <c r="C322" s="73"/>
      <c r="D322" s="73"/>
      <c r="E322" s="73"/>
      <c r="F322" s="73"/>
      <c r="G322" s="73"/>
      <c r="H322" s="73"/>
      <c r="I322" s="74"/>
      <c r="J322" s="74"/>
      <c r="K322" s="73"/>
      <c r="L322" s="6" t="str">
        <f t="shared" si="132"/>
        <v>Saturday</v>
      </c>
      <c r="M322" s="6" t="str">
        <f t="shared" si="133"/>
        <v>Saturday</v>
      </c>
      <c r="N322" s="6">
        <f t="shared" si="134"/>
        <v>1900</v>
      </c>
      <c r="O322" s="6">
        <f t="shared" si="135"/>
        <v>1</v>
      </c>
      <c r="P322" s="6">
        <f t="shared" si="136"/>
        <v>0</v>
      </c>
      <c r="Q322" s="6">
        <f t="shared" si="137"/>
        <v>0</v>
      </c>
      <c r="R322" s="6">
        <f t="shared" si="138"/>
        <v>0</v>
      </c>
      <c r="S322" s="6" t="str">
        <f t="shared" si="139"/>
        <v>1900/1/0</v>
      </c>
      <c r="T322" s="7">
        <f t="shared" ref="T322:T385" si="145">2*E322*C322*(IF(AT339&lt;level1,comm1,IF(AT339&lt;level2,comm2,IF(AT339&lt;level3,comm3,IF(AT339&lt;level4,comm4,IF(AT339&lt;level5,comm5,IF(AT339&lt;level6,comm6,IF(AT339&lt;level7,comm7,IF(AT339&lt;level8,comm8,IF(AT339&lt;level9,comm9,0))))))))))</f>
        <v>0</v>
      </c>
      <c r="U322" s="8">
        <f t="shared" si="140"/>
        <v>10000</v>
      </c>
      <c r="V322" s="7">
        <f t="shared" si="124"/>
        <v>0</v>
      </c>
      <c r="W322" s="9">
        <f t="shared" si="141"/>
        <v>0</v>
      </c>
      <c r="X322" s="9" t="str">
        <f t="shared" ref="X322:X385" si="146">IF(J322="","",ROUNDDOWN(($J322-$I322)*24,0))</f>
        <v/>
      </c>
      <c r="Y322" s="9" t="str">
        <f t="shared" si="125"/>
        <v/>
      </c>
      <c r="Z322" s="10" t="str">
        <f t="shared" si="126"/>
        <v/>
      </c>
      <c r="AA322" s="9">
        <f t="shared" si="142"/>
        <v>0</v>
      </c>
      <c r="AB322" s="11" t="e">
        <f>COUNTIF(H$2:H322,"&gt;0")/(COUNTIF(H$2:H322,"&lt;0")+COUNTIF(H$2:H322,"&gt;0"))</f>
        <v>#DIV/0!</v>
      </c>
      <c r="AC322" s="11" t="e">
        <f t="shared" si="143"/>
        <v>#DIV/0!</v>
      </c>
      <c r="AD322" s="8" t="e">
        <f t="shared" si="144"/>
        <v>#DIV/0!</v>
      </c>
      <c r="AE322" s="11" t="e">
        <f t="shared" si="130"/>
        <v>#DIV/0!</v>
      </c>
      <c r="AF322" s="11" t="e">
        <f t="shared" si="131"/>
        <v>#DIV/0!</v>
      </c>
      <c r="AG322" s="12" t="str">
        <f>IF(ISERROR(SUMIF($G$1:$G322,"&gt;0")/-SUMIF($G$1:$G322,"&lt;0"))=FALSE,SUMIF($G$1:$G322,"&gt;0")/-SUMIF($G$1:$G322,"&lt;0"),"")</f>
        <v/>
      </c>
      <c r="AH322" s="12"/>
      <c r="AI322" s="21" t="str">
        <f t="shared" si="127"/>
        <v/>
      </c>
      <c r="AJ322" s="21" t="str">
        <f t="shared" si="128"/>
        <v/>
      </c>
      <c r="AK322" s="21" t="e">
        <f t="shared" si="129"/>
        <v>#DIV/0!</v>
      </c>
      <c r="AL322" s="6"/>
      <c r="AM322" s="6"/>
      <c r="AN322" s="6"/>
      <c r="AO322" s="6"/>
    </row>
    <row r="323" spans="1:41" ht="18.75" customHeight="1" thickBot="1">
      <c r="A323" t="str">
        <f t="shared" ref="A323:A386" si="147">LEFT(B323,4)</f>
        <v/>
      </c>
      <c r="B323" s="73"/>
      <c r="C323" s="73"/>
      <c r="D323" s="73"/>
      <c r="E323" s="73"/>
      <c r="F323" s="73"/>
      <c r="G323" s="73"/>
      <c r="H323" s="73"/>
      <c r="I323" s="74"/>
      <c r="J323" s="74"/>
      <c r="K323" s="73"/>
      <c r="L323" s="6" t="str">
        <f t="shared" si="132"/>
        <v>Saturday</v>
      </c>
      <c r="M323" s="6" t="str">
        <f t="shared" si="133"/>
        <v>Saturday</v>
      </c>
      <c r="N323" s="6">
        <f t="shared" si="134"/>
        <v>1900</v>
      </c>
      <c r="O323" s="6">
        <f t="shared" si="135"/>
        <v>1</v>
      </c>
      <c r="P323" s="6">
        <f t="shared" si="136"/>
        <v>0</v>
      </c>
      <c r="Q323" s="6">
        <f t="shared" si="137"/>
        <v>0</v>
      </c>
      <c r="R323" s="6">
        <f t="shared" si="138"/>
        <v>0</v>
      </c>
      <c r="S323" s="6" t="str">
        <f t="shared" si="139"/>
        <v>1900/1/0</v>
      </c>
      <c r="T323" s="7">
        <f t="shared" si="145"/>
        <v>0</v>
      </c>
      <c r="U323" s="8">
        <f t="shared" si="140"/>
        <v>10000</v>
      </c>
      <c r="V323" s="7">
        <f t="shared" ref="V323:V386" si="148">IF(ROW()=2,IF(SIGN($G322)&lt;&gt;SIGN($G323),$G323,$G322+$G323),IF(SIGN($G322)&lt;&gt;SIGN($G323),$G323,$G323+$V322))</f>
        <v>0</v>
      </c>
      <c r="W323" s="9">
        <f t="shared" si="141"/>
        <v>0</v>
      </c>
      <c r="X323" s="9" t="str">
        <f t="shared" si="146"/>
        <v/>
      </c>
      <c r="Y323" s="9" t="str">
        <f t="shared" ref="Y323:Y386" si="149">IF(J323="","",IF($H323&gt;0,ROUNDDOWN(($J323-$I323)*24,0),""))</f>
        <v/>
      </c>
      <c r="Z323" s="10" t="str">
        <f t="shared" ref="Z323:Z386" si="150">IF(J323="","",IF($H323&lt;0,($J323-$I323)*24,""))</f>
        <v/>
      </c>
      <c r="AA323" s="9">
        <f t="shared" si="142"/>
        <v>0</v>
      </c>
      <c r="AB323" s="11" t="e">
        <f>COUNTIF(H$2:H323,"&gt;0")/(COUNTIF(H$2:H323,"&lt;0")+COUNTIF(H$2:H323,"&gt;0"))</f>
        <v>#DIV/0!</v>
      </c>
      <c r="AC323" s="11" t="e">
        <f t="shared" si="143"/>
        <v>#DIV/0!</v>
      </c>
      <c r="AD323" s="8" t="e">
        <f t="shared" si="144"/>
        <v>#DIV/0!</v>
      </c>
      <c r="AE323" s="11" t="e">
        <f t="shared" si="130"/>
        <v>#DIV/0!</v>
      </c>
      <c r="AF323" s="11" t="e">
        <f t="shared" si="131"/>
        <v>#DIV/0!</v>
      </c>
      <c r="AG323" s="12" t="str">
        <f>IF(ISERROR(SUMIF($G$1:$G323,"&gt;0")/-SUMIF($G$1:$G323,"&lt;0"))=FALSE,SUMIF($G$1:$G323,"&gt;0")/-SUMIF($G$1:$G323,"&lt;0"),"")</f>
        <v/>
      </c>
      <c r="AH323" s="12"/>
      <c r="AI323" s="21" t="str">
        <f t="shared" ref="AI323:AI386" si="151">IF(SIGN($G323)=1,1,"")</f>
        <v/>
      </c>
      <c r="AJ323" s="21" t="str">
        <f t="shared" ref="AJ323:AJ386" si="152">IF(SIGN($G323)=-1,1,"")</f>
        <v/>
      </c>
      <c r="AK323" s="21" t="e">
        <f t="shared" ref="AK323:AK386" si="153">G323/H323</f>
        <v>#DIV/0!</v>
      </c>
      <c r="AL323" s="6"/>
      <c r="AM323" s="6"/>
      <c r="AN323" s="6"/>
      <c r="AO323" s="6"/>
    </row>
    <row r="324" spans="1:41" ht="18.75" customHeight="1" thickBot="1">
      <c r="A324" t="str">
        <f t="shared" si="147"/>
        <v/>
      </c>
      <c r="B324" s="73"/>
      <c r="C324" s="73"/>
      <c r="D324" s="73"/>
      <c r="E324" s="73"/>
      <c r="F324" s="73"/>
      <c r="G324" s="73"/>
      <c r="H324" s="73"/>
      <c r="I324" s="74"/>
      <c r="J324" s="74"/>
      <c r="K324" s="73"/>
      <c r="L324" s="6" t="str">
        <f t="shared" si="132"/>
        <v>Saturday</v>
      </c>
      <c r="M324" s="6" t="str">
        <f t="shared" si="133"/>
        <v>Saturday</v>
      </c>
      <c r="N324" s="6">
        <f t="shared" si="134"/>
        <v>1900</v>
      </c>
      <c r="O324" s="6">
        <f t="shared" si="135"/>
        <v>1</v>
      </c>
      <c r="P324" s="6">
        <f t="shared" si="136"/>
        <v>0</v>
      </c>
      <c r="Q324" s="6">
        <f t="shared" si="137"/>
        <v>0</v>
      </c>
      <c r="R324" s="6">
        <f t="shared" si="138"/>
        <v>0</v>
      </c>
      <c r="S324" s="6" t="str">
        <f t="shared" si="139"/>
        <v>1900/1/0</v>
      </c>
      <c r="T324" s="7">
        <f t="shared" si="145"/>
        <v>0</v>
      </c>
      <c r="U324" s="8">
        <f t="shared" si="140"/>
        <v>10000</v>
      </c>
      <c r="V324" s="7">
        <f t="shared" si="148"/>
        <v>0</v>
      </c>
      <c r="W324" s="9">
        <f t="shared" si="141"/>
        <v>0</v>
      </c>
      <c r="X324" s="9" t="str">
        <f t="shared" si="146"/>
        <v/>
      </c>
      <c r="Y324" s="9" t="str">
        <f t="shared" si="149"/>
        <v/>
      </c>
      <c r="Z324" s="10" t="str">
        <f t="shared" si="150"/>
        <v/>
      </c>
      <c r="AA324" s="9">
        <f t="shared" si="142"/>
        <v>0</v>
      </c>
      <c r="AB324" s="11" t="e">
        <f>COUNTIF(H$2:H324,"&gt;0")/(COUNTIF(H$2:H324,"&lt;0")+COUNTIF(H$2:H324,"&gt;0"))</f>
        <v>#DIV/0!</v>
      </c>
      <c r="AC324" s="11" t="e">
        <f t="shared" si="143"/>
        <v>#DIV/0!</v>
      </c>
      <c r="AD324" s="8" t="e">
        <f t="shared" si="144"/>
        <v>#DIV/0!</v>
      </c>
      <c r="AE324" s="11" t="e">
        <f t="shared" si="130"/>
        <v>#DIV/0!</v>
      </c>
      <c r="AF324" s="11" t="e">
        <f t="shared" si="131"/>
        <v>#DIV/0!</v>
      </c>
      <c r="AG324" s="12" t="str">
        <f>IF(ISERROR(SUMIF($G$1:$G324,"&gt;0")/-SUMIF($G$1:$G324,"&lt;0"))=FALSE,SUMIF($G$1:$G324,"&gt;0")/-SUMIF($G$1:$G324,"&lt;0"),"")</f>
        <v/>
      </c>
      <c r="AH324" s="12"/>
      <c r="AI324" s="21" t="str">
        <f t="shared" si="151"/>
        <v/>
      </c>
      <c r="AJ324" s="21" t="str">
        <f t="shared" si="152"/>
        <v/>
      </c>
      <c r="AK324" s="21" t="e">
        <f t="shared" si="153"/>
        <v>#DIV/0!</v>
      </c>
      <c r="AL324" s="6"/>
      <c r="AM324" s="6"/>
      <c r="AN324" s="6"/>
      <c r="AO324" s="6"/>
    </row>
    <row r="325" spans="1:41" ht="18.75" customHeight="1" thickBot="1">
      <c r="A325" t="str">
        <f t="shared" si="147"/>
        <v/>
      </c>
      <c r="B325" s="73"/>
      <c r="C325" s="73"/>
      <c r="D325" s="73"/>
      <c r="E325" s="73"/>
      <c r="F325" s="73"/>
      <c r="G325" s="73"/>
      <c r="H325" s="73"/>
      <c r="I325" s="74"/>
      <c r="J325" s="74"/>
      <c r="K325" s="73"/>
      <c r="L325" s="6" t="str">
        <f t="shared" si="132"/>
        <v>Saturday</v>
      </c>
      <c r="M325" s="6" t="str">
        <f t="shared" si="133"/>
        <v>Saturday</v>
      </c>
      <c r="N325" s="6">
        <f t="shared" si="134"/>
        <v>1900</v>
      </c>
      <c r="O325" s="6">
        <f t="shared" si="135"/>
        <v>1</v>
      </c>
      <c r="P325" s="6">
        <f t="shared" si="136"/>
        <v>0</v>
      </c>
      <c r="Q325" s="6">
        <f t="shared" si="137"/>
        <v>0</v>
      </c>
      <c r="R325" s="6">
        <f t="shared" si="138"/>
        <v>0</v>
      </c>
      <c r="S325" s="6" t="str">
        <f t="shared" si="139"/>
        <v>1900/1/0</v>
      </c>
      <c r="T325" s="7">
        <f t="shared" si="145"/>
        <v>0</v>
      </c>
      <c r="U325" s="8">
        <f t="shared" si="140"/>
        <v>10000</v>
      </c>
      <c r="V325" s="7">
        <f t="shared" si="148"/>
        <v>0</v>
      </c>
      <c r="W325" s="9">
        <f t="shared" si="141"/>
        <v>0</v>
      </c>
      <c r="X325" s="9" t="str">
        <f t="shared" si="146"/>
        <v/>
      </c>
      <c r="Y325" s="9" t="str">
        <f t="shared" si="149"/>
        <v/>
      </c>
      <c r="Z325" s="10" t="str">
        <f t="shared" si="150"/>
        <v/>
      </c>
      <c r="AA325" s="9">
        <f t="shared" si="142"/>
        <v>0</v>
      </c>
      <c r="AB325" s="11" t="e">
        <f>COUNTIF(H$2:H325,"&gt;0")/(COUNTIF(H$2:H325,"&lt;0")+COUNTIF(H$2:H325,"&gt;0"))</f>
        <v>#DIV/0!</v>
      </c>
      <c r="AC325" s="11" t="e">
        <f t="shared" si="143"/>
        <v>#DIV/0!</v>
      </c>
      <c r="AD325" s="8" t="e">
        <f t="shared" si="144"/>
        <v>#DIV/0!</v>
      </c>
      <c r="AE325" s="11" t="e">
        <f t="shared" si="130"/>
        <v>#DIV/0!</v>
      </c>
      <c r="AF325" s="11" t="e">
        <f t="shared" si="131"/>
        <v>#DIV/0!</v>
      </c>
      <c r="AG325" s="12" t="str">
        <f>IF(ISERROR(SUMIF($G$1:$G325,"&gt;0")/-SUMIF($G$1:$G325,"&lt;0"))=FALSE,SUMIF($G$1:$G325,"&gt;0")/-SUMIF($G$1:$G325,"&lt;0"),"")</f>
        <v/>
      </c>
      <c r="AH325" s="12"/>
      <c r="AI325" s="21" t="str">
        <f t="shared" si="151"/>
        <v/>
      </c>
      <c r="AJ325" s="21" t="str">
        <f t="shared" si="152"/>
        <v/>
      </c>
      <c r="AK325" s="21" t="e">
        <f t="shared" si="153"/>
        <v>#DIV/0!</v>
      </c>
      <c r="AL325" s="6"/>
      <c r="AM325" s="6"/>
      <c r="AN325" s="6"/>
      <c r="AO325" s="6"/>
    </row>
    <row r="326" spans="1:41" ht="18.75" customHeight="1" thickBot="1">
      <c r="A326" t="str">
        <f t="shared" si="147"/>
        <v/>
      </c>
      <c r="B326" s="73"/>
      <c r="C326" s="73"/>
      <c r="D326" s="73"/>
      <c r="E326" s="73"/>
      <c r="F326" s="73"/>
      <c r="G326" s="73"/>
      <c r="H326" s="73"/>
      <c r="I326" s="74"/>
      <c r="J326" s="74"/>
      <c r="K326" s="73"/>
      <c r="L326" s="6" t="str">
        <f t="shared" si="132"/>
        <v>Saturday</v>
      </c>
      <c r="M326" s="6" t="str">
        <f t="shared" si="133"/>
        <v>Saturday</v>
      </c>
      <c r="N326" s="6">
        <f t="shared" si="134"/>
        <v>1900</v>
      </c>
      <c r="O326" s="6">
        <f t="shared" si="135"/>
        <v>1</v>
      </c>
      <c r="P326" s="6">
        <f t="shared" si="136"/>
        <v>0</v>
      </c>
      <c r="Q326" s="6">
        <f t="shared" si="137"/>
        <v>0</v>
      </c>
      <c r="R326" s="6">
        <f t="shared" si="138"/>
        <v>0</v>
      </c>
      <c r="S326" s="6" t="str">
        <f t="shared" si="139"/>
        <v>1900/1/0</v>
      </c>
      <c r="T326" s="7">
        <f t="shared" si="145"/>
        <v>0</v>
      </c>
      <c r="U326" s="8">
        <f t="shared" si="140"/>
        <v>10000</v>
      </c>
      <c r="V326" s="7">
        <f t="shared" si="148"/>
        <v>0</v>
      </c>
      <c r="W326" s="9">
        <f t="shared" si="141"/>
        <v>0</v>
      </c>
      <c r="X326" s="9" t="str">
        <f t="shared" si="146"/>
        <v/>
      </c>
      <c r="Y326" s="9" t="str">
        <f t="shared" si="149"/>
        <v/>
      </c>
      <c r="Z326" s="10" t="str">
        <f t="shared" si="150"/>
        <v/>
      </c>
      <c r="AA326" s="9">
        <f t="shared" si="142"/>
        <v>0</v>
      </c>
      <c r="AB326" s="11" t="e">
        <f>COUNTIF(H$2:H326,"&gt;0")/(COUNTIF(H$2:H326,"&lt;0")+COUNTIF(H$2:H326,"&gt;0"))</f>
        <v>#DIV/0!</v>
      </c>
      <c r="AC326" s="11" t="e">
        <f t="shared" si="143"/>
        <v>#DIV/0!</v>
      </c>
      <c r="AD326" s="8" t="e">
        <f t="shared" si="144"/>
        <v>#DIV/0!</v>
      </c>
      <c r="AE326" s="11" t="e">
        <f t="shared" si="130"/>
        <v>#DIV/0!</v>
      </c>
      <c r="AF326" s="11" t="e">
        <f t="shared" si="131"/>
        <v>#DIV/0!</v>
      </c>
      <c r="AG326" s="12" t="str">
        <f>IF(ISERROR(SUMIF($G$1:$G326,"&gt;0")/-SUMIF($G$1:$G326,"&lt;0"))=FALSE,SUMIF($G$1:$G326,"&gt;0")/-SUMIF($G$1:$G326,"&lt;0"),"")</f>
        <v/>
      </c>
      <c r="AH326" s="12"/>
      <c r="AI326" s="21" t="str">
        <f t="shared" si="151"/>
        <v/>
      </c>
      <c r="AJ326" s="21" t="str">
        <f t="shared" si="152"/>
        <v/>
      </c>
      <c r="AK326" s="21" t="e">
        <f t="shared" si="153"/>
        <v>#DIV/0!</v>
      </c>
      <c r="AL326" s="6"/>
      <c r="AM326" s="6"/>
      <c r="AN326" s="6"/>
      <c r="AO326" s="6"/>
    </row>
    <row r="327" spans="1:41" ht="18.75" customHeight="1" thickBot="1">
      <c r="A327" t="str">
        <f t="shared" si="147"/>
        <v/>
      </c>
      <c r="B327" s="73"/>
      <c r="C327" s="73"/>
      <c r="D327" s="73"/>
      <c r="E327" s="73"/>
      <c r="F327" s="73"/>
      <c r="G327" s="73"/>
      <c r="H327" s="73"/>
      <c r="I327" s="74"/>
      <c r="J327" s="74"/>
      <c r="K327" s="73"/>
      <c r="L327" s="6" t="str">
        <f t="shared" si="132"/>
        <v>Saturday</v>
      </c>
      <c r="M327" s="6" t="str">
        <f t="shared" si="133"/>
        <v>Saturday</v>
      </c>
      <c r="N327" s="6">
        <f t="shared" si="134"/>
        <v>1900</v>
      </c>
      <c r="O327" s="6">
        <f t="shared" si="135"/>
        <v>1</v>
      </c>
      <c r="P327" s="6">
        <f t="shared" si="136"/>
        <v>0</v>
      </c>
      <c r="Q327" s="6">
        <f t="shared" si="137"/>
        <v>0</v>
      </c>
      <c r="R327" s="6">
        <f t="shared" si="138"/>
        <v>0</v>
      </c>
      <c r="S327" s="6" t="str">
        <f t="shared" si="139"/>
        <v>1900/1/0</v>
      </c>
      <c r="T327" s="7">
        <f t="shared" si="145"/>
        <v>0</v>
      </c>
      <c r="U327" s="8">
        <f t="shared" si="140"/>
        <v>10000</v>
      </c>
      <c r="V327" s="7">
        <f t="shared" si="148"/>
        <v>0</v>
      </c>
      <c r="W327" s="9">
        <f t="shared" si="141"/>
        <v>0</v>
      </c>
      <c r="X327" s="9" t="str">
        <f t="shared" si="146"/>
        <v/>
      </c>
      <c r="Y327" s="9" t="str">
        <f t="shared" si="149"/>
        <v/>
      </c>
      <c r="Z327" s="10" t="str">
        <f t="shared" si="150"/>
        <v/>
      </c>
      <c r="AA327" s="9">
        <f t="shared" si="142"/>
        <v>0</v>
      </c>
      <c r="AB327" s="11" t="e">
        <f>COUNTIF(H$2:H327,"&gt;0")/(COUNTIF(H$2:H327,"&lt;0")+COUNTIF(H$2:H327,"&gt;0"))</f>
        <v>#DIV/0!</v>
      </c>
      <c r="AC327" s="11" t="e">
        <f t="shared" si="143"/>
        <v>#DIV/0!</v>
      </c>
      <c r="AD327" s="8" t="e">
        <f t="shared" si="144"/>
        <v>#DIV/0!</v>
      </c>
      <c r="AE327" s="11" t="e">
        <f t="shared" si="130"/>
        <v>#DIV/0!</v>
      </c>
      <c r="AF327" s="11" t="e">
        <f t="shared" si="131"/>
        <v>#DIV/0!</v>
      </c>
      <c r="AG327" s="12" t="str">
        <f>IF(ISERROR(SUMIF($G$1:$G327,"&gt;0")/-SUMIF($G$1:$G327,"&lt;0"))=FALSE,SUMIF($G$1:$G327,"&gt;0")/-SUMIF($G$1:$G327,"&lt;0"),"")</f>
        <v/>
      </c>
      <c r="AH327" s="12"/>
      <c r="AI327" s="21" t="str">
        <f t="shared" si="151"/>
        <v/>
      </c>
      <c r="AJ327" s="21" t="str">
        <f t="shared" si="152"/>
        <v/>
      </c>
      <c r="AK327" s="21" t="e">
        <f t="shared" si="153"/>
        <v>#DIV/0!</v>
      </c>
      <c r="AL327" s="6"/>
      <c r="AM327" s="6"/>
      <c r="AN327" s="6"/>
      <c r="AO327" s="6"/>
    </row>
    <row r="328" spans="1:41" ht="18.75" customHeight="1" thickBot="1">
      <c r="A328" t="str">
        <f t="shared" si="147"/>
        <v/>
      </c>
      <c r="B328" s="73"/>
      <c r="C328" s="73"/>
      <c r="D328" s="73"/>
      <c r="E328" s="73"/>
      <c r="F328" s="73"/>
      <c r="G328" s="73"/>
      <c r="H328" s="73"/>
      <c r="I328" s="74"/>
      <c r="J328" s="74"/>
      <c r="K328" s="73"/>
      <c r="L328" s="6" t="str">
        <f t="shared" si="132"/>
        <v>Saturday</v>
      </c>
      <c r="M328" s="6" t="str">
        <f t="shared" si="133"/>
        <v>Saturday</v>
      </c>
      <c r="N328" s="6">
        <f t="shared" si="134"/>
        <v>1900</v>
      </c>
      <c r="O328" s="6">
        <f t="shared" si="135"/>
        <v>1</v>
      </c>
      <c r="P328" s="6">
        <f t="shared" si="136"/>
        <v>0</v>
      </c>
      <c r="Q328" s="6">
        <f t="shared" si="137"/>
        <v>0</v>
      </c>
      <c r="R328" s="6">
        <f t="shared" si="138"/>
        <v>0</v>
      </c>
      <c r="S328" s="6" t="str">
        <f t="shared" si="139"/>
        <v>1900/1/0</v>
      </c>
      <c r="T328" s="7">
        <f t="shared" si="145"/>
        <v>0</v>
      </c>
      <c r="U328" s="8">
        <f t="shared" si="140"/>
        <v>10000</v>
      </c>
      <c r="V328" s="7">
        <f t="shared" si="148"/>
        <v>0</v>
      </c>
      <c r="W328" s="9">
        <f t="shared" si="141"/>
        <v>0</v>
      </c>
      <c r="X328" s="9" t="str">
        <f t="shared" si="146"/>
        <v/>
      </c>
      <c r="Y328" s="9" t="str">
        <f t="shared" si="149"/>
        <v/>
      </c>
      <c r="Z328" s="10" t="str">
        <f t="shared" si="150"/>
        <v/>
      </c>
      <c r="AA328" s="9">
        <f t="shared" si="142"/>
        <v>0</v>
      </c>
      <c r="AB328" s="11" t="e">
        <f>COUNTIF(H$2:H328,"&gt;0")/(COUNTIF(H$2:H328,"&lt;0")+COUNTIF(H$2:H328,"&gt;0"))</f>
        <v>#DIV/0!</v>
      </c>
      <c r="AC328" s="11" t="e">
        <f t="shared" si="143"/>
        <v>#DIV/0!</v>
      </c>
      <c r="AD328" s="8" t="e">
        <f t="shared" si="144"/>
        <v>#DIV/0!</v>
      </c>
      <c r="AE328" s="11" t="e">
        <f t="shared" si="130"/>
        <v>#DIV/0!</v>
      </c>
      <c r="AF328" s="11" t="e">
        <f t="shared" si="131"/>
        <v>#DIV/0!</v>
      </c>
      <c r="AG328" s="12" t="str">
        <f>IF(ISERROR(SUMIF($G$1:$G328,"&gt;0")/-SUMIF($G$1:$G328,"&lt;0"))=FALSE,SUMIF($G$1:$G328,"&gt;0")/-SUMIF($G$1:$G328,"&lt;0"),"")</f>
        <v/>
      </c>
      <c r="AH328" s="12"/>
      <c r="AI328" s="21" t="str">
        <f t="shared" si="151"/>
        <v/>
      </c>
      <c r="AJ328" s="21" t="str">
        <f t="shared" si="152"/>
        <v/>
      </c>
      <c r="AK328" s="21" t="e">
        <f t="shared" si="153"/>
        <v>#DIV/0!</v>
      </c>
      <c r="AL328" s="6"/>
      <c r="AM328" s="6"/>
      <c r="AN328" s="6"/>
      <c r="AO328" s="6"/>
    </row>
    <row r="329" spans="1:41" ht="18.75" customHeight="1" thickBot="1">
      <c r="A329" t="str">
        <f t="shared" si="147"/>
        <v/>
      </c>
      <c r="B329" s="73"/>
      <c r="C329" s="73"/>
      <c r="D329" s="73"/>
      <c r="E329" s="73"/>
      <c r="F329" s="73"/>
      <c r="G329" s="73"/>
      <c r="H329" s="73"/>
      <c r="I329" s="74"/>
      <c r="J329" s="74"/>
      <c r="K329" s="73"/>
      <c r="L329" s="6" t="str">
        <f t="shared" si="132"/>
        <v>Saturday</v>
      </c>
      <c r="M329" s="6" t="str">
        <f t="shared" si="133"/>
        <v>Saturday</v>
      </c>
      <c r="N329" s="6">
        <f t="shared" si="134"/>
        <v>1900</v>
      </c>
      <c r="O329" s="6">
        <f t="shared" si="135"/>
        <v>1</v>
      </c>
      <c r="P329" s="6">
        <f t="shared" si="136"/>
        <v>0</v>
      </c>
      <c r="Q329" s="6">
        <f t="shared" si="137"/>
        <v>0</v>
      </c>
      <c r="R329" s="6">
        <f t="shared" si="138"/>
        <v>0</v>
      </c>
      <c r="S329" s="6" t="str">
        <f t="shared" si="139"/>
        <v>1900/1/0</v>
      </c>
      <c r="T329" s="7">
        <f t="shared" si="145"/>
        <v>0</v>
      </c>
      <c r="U329" s="8">
        <f t="shared" si="140"/>
        <v>10000</v>
      </c>
      <c r="V329" s="7">
        <f t="shared" si="148"/>
        <v>0</v>
      </c>
      <c r="W329" s="9">
        <f t="shared" si="141"/>
        <v>0</v>
      </c>
      <c r="X329" s="9" t="str">
        <f t="shared" si="146"/>
        <v/>
      </c>
      <c r="Y329" s="9" t="str">
        <f t="shared" si="149"/>
        <v/>
      </c>
      <c r="Z329" s="10" t="str">
        <f t="shared" si="150"/>
        <v/>
      </c>
      <c r="AA329" s="9">
        <f t="shared" si="142"/>
        <v>0</v>
      </c>
      <c r="AB329" s="11" t="e">
        <f>COUNTIF(H$2:H329,"&gt;0")/(COUNTIF(H$2:H329,"&lt;0")+COUNTIF(H$2:H329,"&gt;0"))</f>
        <v>#DIV/0!</v>
      </c>
      <c r="AC329" s="11" t="e">
        <f t="shared" si="143"/>
        <v>#DIV/0!</v>
      </c>
      <c r="AD329" s="8" t="e">
        <f t="shared" si="144"/>
        <v>#DIV/0!</v>
      </c>
      <c r="AE329" s="11" t="e">
        <f t="shared" si="130"/>
        <v>#DIV/0!</v>
      </c>
      <c r="AF329" s="11" t="e">
        <f t="shared" si="131"/>
        <v>#DIV/0!</v>
      </c>
      <c r="AG329" s="12" t="str">
        <f>IF(ISERROR(SUMIF($G$1:$G329,"&gt;0")/-SUMIF($G$1:$G329,"&lt;0"))=FALSE,SUMIF($G$1:$G329,"&gt;0")/-SUMIF($G$1:$G329,"&lt;0"),"")</f>
        <v/>
      </c>
      <c r="AH329" s="12"/>
      <c r="AI329" s="21" t="str">
        <f t="shared" si="151"/>
        <v/>
      </c>
      <c r="AJ329" s="21" t="str">
        <f t="shared" si="152"/>
        <v/>
      </c>
      <c r="AK329" s="21" t="e">
        <f t="shared" si="153"/>
        <v>#DIV/0!</v>
      </c>
      <c r="AL329" s="6"/>
      <c r="AM329" s="6"/>
      <c r="AN329" s="6"/>
      <c r="AO329" s="6"/>
    </row>
    <row r="330" spans="1:41" ht="18.75" customHeight="1" thickBot="1">
      <c r="A330" t="str">
        <f t="shared" si="147"/>
        <v/>
      </c>
      <c r="B330" s="73"/>
      <c r="C330" s="73"/>
      <c r="D330" s="73"/>
      <c r="E330" s="73"/>
      <c r="F330" s="73"/>
      <c r="G330" s="73"/>
      <c r="H330" s="73"/>
      <c r="I330" s="74"/>
      <c r="J330" s="74"/>
      <c r="K330" s="73"/>
      <c r="L330" s="6" t="str">
        <f t="shared" si="132"/>
        <v>Saturday</v>
      </c>
      <c r="M330" s="6" t="str">
        <f t="shared" si="133"/>
        <v>Saturday</v>
      </c>
      <c r="N330" s="6">
        <f t="shared" si="134"/>
        <v>1900</v>
      </c>
      <c r="O330" s="6">
        <f t="shared" si="135"/>
        <v>1</v>
      </c>
      <c r="P330" s="6">
        <f t="shared" si="136"/>
        <v>0</v>
      </c>
      <c r="Q330" s="6">
        <f t="shared" si="137"/>
        <v>0</v>
      </c>
      <c r="R330" s="6">
        <f t="shared" si="138"/>
        <v>0</v>
      </c>
      <c r="S330" s="6" t="str">
        <f t="shared" si="139"/>
        <v>1900/1/0</v>
      </c>
      <c r="T330" s="7">
        <f t="shared" si="145"/>
        <v>0</v>
      </c>
      <c r="U330" s="8">
        <f t="shared" si="140"/>
        <v>10000</v>
      </c>
      <c r="V330" s="7">
        <f t="shared" si="148"/>
        <v>0</v>
      </c>
      <c r="W330" s="9">
        <f t="shared" si="141"/>
        <v>0</v>
      </c>
      <c r="X330" s="9" t="str">
        <f t="shared" si="146"/>
        <v/>
      </c>
      <c r="Y330" s="9" t="str">
        <f t="shared" si="149"/>
        <v/>
      </c>
      <c r="Z330" s="10" t="str">
        <f t="shared" si="150"/>
        <v/>
      </c>
      <c r="AA330" s="9">
        <f t="shared" si="142"/>
        <v>0</v>
      </c>
      <c r="AB330" s="11" t="e">
        <f>COUNTIF(H$2:H330,"&gt;0")/(COUNTIF(H$2:H330,"&lt;0")+COUNTIF(H$2:H330,"&gt;0"))</f>
        <v>#DIV/0!</v>
      </c>
      <c r="AC330" s="11" t="e">
        <f t="shared" si="143"/>
        <v>#DIV/0!</v>
      </c>
      <c r="AD330" s="8" t="e">
        <f t="shared" si="144"/>
        <v>#DIV/0!</v>
      </c>
      <c r="AE330" s="11" t="e">
        <f t="shared" si="130"/>
        <v>#DIV/0!</v>
      </c>
      <c r="AF330" s="11" t="e">
        <f t="shared" si="131"/>
        <v>#DIV/0!</v>
      </c>
      <c r="AG330" s="12" t="str">
        <f>IF(ISERROR(SUMIF($G$1:$G330,"&gt;0")/-SUMIF($G$1:$G330,"&lt;0"))=FALSE,SUMIF($G$1:$G330,"&gt;0")/-SUMIF($G$1:$G330,"&lt;0"),"")</f>
        <v/>
      </c>
      <c r="AH330" s="12"/>
      <c r="AI330" s="21" t="str">
        <f t="shared" si="151"/>
        <v/>
      </c>
      <c r="AJ330" s="21" t="str">
        <f t="shared" si="152"/>
        <v/>
      </c>
      <c r="AK330" s="21" t="e">
        <f t="shared" si="153"/>
        <v>#DIV/0!</v>
      </c>
      <c r="AL330" s="6"/>
      <c r="AM330" s="6"/>
      <c r="AN330" s="6"/>
      <c r="AO330" s="6"/>
    </row>
    <row r="331" spans="1:41" ht="18.75" customHeight="1" thickBot="1">
      <c r="A331" t="str">
        <f t="shared" si="147"/>
        <v/>
      </c>
      <c r="B331" s="73"/>
      <c r="C331" s="73"/>
      <c r="D331" s="73"/>
      <c r="E331" s="73"/>
      <c r="F331" s="73"/>
      <c r="G331" s="73"/>
      <c r="H331" s="73"/>
      <c r="I331" s="74"/>
      <c r="J331" s="74"/>
      <c r="K331" s="73"/>
      <c r="L331" s="6" t="str">
        <f t="shared" si="132"/>
        <v>Saturday</v>
      </c>
      <c r="M331" s="6" t="str">
        <f t="shared" si="133"/>
        <v>Saturday</v>
      </c>
      <c r="N331" s="6">
        <f t="shared" si="134"/>
        <v>1900</v>
      </c>
      <c r="O331" s="6">
        <f t="shared" si="135"/>
        <v>1</v>
      </c>
      <c r="P331" s="6">
        <f t="shared" si="136"/>
        <v>0</v>
      </c>
      <c r="Q331" s="6">
        <f t="shared" si="137"/>
        <v>0</v>
      </c>
      <c r="R331" s="6">
        <f t="shared" si="138"/>
        <v>0</v>
      </c>
      <c r="S331" s="6" t="str">
        <f t="shared" si="139"/>
        <v>1900/1/0</v>
      </c>
      <c r="T331" s="7">
        <f t="shared" si="145"/>
        <v>0</v>
      </c>
      <c r="U331" s="8">
        <f t="shared" si="140"/>
        <v>10000</v>
      </c>
      <c r="V331" s="7">
        <f t="shared" si="148"/>
        <v>0</v>
      </c>
      <c r="W331" s="9">
        <f t="shared" si="141"/>
        <v>0</v>
      </c>
      <c r="X331" s="9" t="str">
        <f t="shared" si="146"/>
        <v/>
      </c>
      <c r="Y331" s="9" t="str">
        <f t="shared" si="149"/>
        <v/>
      </c>
      <c r="Z331" s="10" t="str">
        <f t="shared" si="150"/>
        <v/>
      </c>
      <c r="AA331" s="9">
        <f t="shared" si="142"/>
        <v>0</v>
      </c>
      <c r="AB331" s="11" t="e">
        <f>COUNTIF(H$2:H331,"&gt;0")/(COUNTIF(H$2:H331,"&lt;0")+COUNTIF(H$2:H331,"&gt;0"))</f>
        <v>#DIV/0!</v>
      </c>
      <c r="AC331" s="11" t="e">
        <f t="shared" si="143"/>
        <v>#DIV/0!</v>
      </c>
      <c r="AD331" s="8" t="e">
        <f t="shared" si="144"/>
        <v>#DIV/0!</v>
      </c>
      <c r="AE331" s="11" t="e">
        <f t="shared" si="130"/>
        <v>#DIV/0!</v>
      </c>
      <c r="AF331" s="11" t="e">
        <f t="shared" si="131"/>
        <v>#DIV/0!</v>
      </c>
      <c r="AG331" s="12" t="str">
        <f>IF(ISERROR(SUMIF($G$1:$G331,"&gt;0")/-SUMIF($G$1:$G331,"&lt;0"))=FALSE,SUMIF($G$1:$G331,"&gt;0")/-SUMIF($G$1:$G331,"&lt;0"),"")</f>
        <v/>
      </c>
      <c r="AH331" s="12"/>
      <c r="AI331" s="21" t="str">
        <f t="shared" si="151"/>
        <v/>
      </c>
      <c r="AJ331" s="21" t="str">
        <f t="shared" si="152"/>
        <v/>
      </c>
      <c r="AK331" s="21" t="e">
        <f t="shared" si="153"/>
        <v>#DIV/0!</v>
      </c>
      <c r="AL331" s="6"/>
      <c r="AM331" s="6"/>
      <c r="AN331" s="6"/>
      <c r="AO331" s="6"/>
    </row>
    <row r="332" spans="1:41" ht="18.75" customHeight="1" thickBot="1">
      <c r="A332" t="str">
        <f t="shared" si="147"/>
        <v/>
      </c>
      <c r="B332" s="73"/>
      <c r="C332" s="73"/>
      <c r="D332" s="73"/>
      <c r="E332" s="73"/>
      <c r="F332" s="73"/>
      <c r="G332" s="73"/>
      <c r="H332" s="73"/>
      <c r="I332" s="74"/>
      <c r="J332" s="74"/>
      <c r="K332" s="73"/>
      <c r="L332" s="6" t="str">
        <f t="shared" si="132"/>
        <v>Saturday</v>
      </c>
      <c r="M332" s="6" t="str">
        <f t="shared" si="133"/>
        <v>Saturday</v>
      </c>
      <c r="N332" s="6">
        <f t="shared" si="134"/>
        <v>1900</v>
      </c>
      <c r="O332" s="6">
        <f t="shared" si="135"/>
        <v>1</v>
      </c>
      <c r="P332" s="6">
        <f t="shared" si="136"/>
        <v>0</v>
      </c>
      <c r="Q332" s="6">
        <f t="shared" si="137"/>
        <v>0</v>
      </c>
      <c r="R332" s="6">
        <f t="shared" si="138"/>
        <v>0</v>
      </c>
      <c r="S332" s="6" t="str">
        <f t="shared" si="139"/>
        <v>1900/1/0</v>
      </c>
      <c r="T332" s="7">
        <f t="shared" si="145"/>
        <v>0</v>
      </c>
      <c r="U332" s="8">
        <f t="shared" si="140"/>
        <v>10000</v>
      </c>
      <c r="V332" s="7">
        <f t="shared" si="148"/>
        <v>0</v>
      </c>
      <c r="W332" s="9">
        <f t="shared" si="141"/>
        <v>0</v>
      </c>
      <c r="X332" s="9" t="str">
        <f t="shared" si="146"/>
        <v/>
      </c>
      <c r="Y332" s="9" t="str">
        <f t="shared" si="149"/>
        <v/>
      </c>
      <c r="Z332" s="10" t="str">
        <f t="shared" si="150"/>
        <v/>
      </c>
      <c r="AA332" s="9">
        <f t="shared" si="142"/>
        <v>0</v>
      </c>
      <c r="AB332" s="11" t="e">
        <f>COUNTIF(H$2:H332,"&gt;0")/(COUNTIF(H$2:H332,"&lt;0")+COUNTIF(H$2:H332,"&gt;0"))</f>
        <v>#DIV/0!</v>
      </c>
      <c r="AC332" s="11" t="e">
        <f t="shared" si="143"/>
        <v>#DIV/0!</v>
      </c>
      <c r="AD332" s="8" t="e">
        <f t="shared" si="144"/>
        <v>#DIV/0!</v>
      </c>
      <c r="AE332" s="11" t="e">
        <f t="shared" si="130"/>
        <v>#DIV/0!</v>
      </c>
      <c r="AF332" s="11" t="e">
        <f t="shared" si="131"/>
        <v>#DIV/0!</v>
      </c>
      <c r="AG332" s="12" t="str">
        <f>IF(ISERROR(SUMIF($G$1:$G332,"&gt;0")/-SUMIF($G$1:$G332,"&lt;0"))=FALSE,SUMIF($G$1:$G332,"&gt;0")/-SUMIF($G$1:$G332,"&lt;0"),"")</f>
        <v/>
      </c>
      <c r="AH332" s="12"/>
      <c r="AI332" s="21" t="str">
        <f t="shared" si="151"/>
        <v/>
      </c>
      <c r="AJ332" s="21" t="str">
        <f t="shared" si="152"/>
        <v/>
      </c>
      <c r="AK332" s="21" t="e">
        <f t="shared" si="153"/>
        <v>#DIV/0!</v>
      </c>
      <c r="AL332" s="6"/>
      <c r="AM332" s="6"/>
      <c r="AN332" s="6"/>
      <c r="AO332" s="6"/>
    </row>
    <row r="333" spans="1:41" ht="18.75" customHeight="1" thickBot="1">
      <c r="A333" t="str">
        <f t="shared" si="147"/>
        <v/>
      </c>
      <c r="B333" s="73"/>
      <c r="C333" s="73"/>
      <c r="D333" s="73"/>
      <c r="E333" s="73"/>
      <c r="F333" s="73"/>
      <c r="G333" s="73"/>
      <c r="H333" s="73"/>
      <c r="I333" s="74"/>
      <c r="J333" s="74"/>
      <c r="K333" s="73"/>
      <c r="L333" s="6" t="str">
        <f t="shared" si="132"/>
        <v>Saturday</v>
      </c>
      <c r="M333" s="6" t="str">
        <f t="shared" si="133"/>
        <v>Saturday</v>
      </c>
      <c r="N333" s="6">
        <f t="shared" si="134"/>
        <v>1900</v>
      </c>
      <c r="O333" s="6">
        <f t="shared" si="135"/>
        <v>1</v>
      </c>
      <c r="P333" s="6">
        <f t="shared" si="136"/>
        <v>0</v>
      </c>
      <c r="Q333" s="6">
        <f t="shared" si="137"/>
        <v>0</v>
      </c>
      <c r="R333" s="6">
        <f t="shared" si="138"/>
        <v>0</v>
      </c>
      <c r="S333" s="6" t="str">
        <f t="shared" si="139"/>
        <v>1900/1/0</v>
      </c>
      <c r="T333" s="7">
        <f t="shared" si="145"/>
        <v>0</v>
      </c>
      <c r="U333" s="8">
        <f t="shared" si="140"/>
        <v>10000</v>
      </c>
      <c r="V333" s="7">
        <f t="shared" si="148"/>
        <v>0</v>
      </c>
      <c r="W333" s="9">
        <f t="shared" si="141"/>
        <v>0</v>
      </c>
      <c r="X333" s="9" t="str">
        <f t="shared" si="146"/>
        <v/>
      </c>
      <c r="Y333" s="9" t="str">
        <f t="shared" si="149"/>
        <v/>
      </c>
      <c r="Z333" s="10" t="str">
        <f t="shared" si="150"/>
        <v/>
      </c>
      <c r="AA333" s="9">
        <f t="shared" si="142"/>
        <v>0</v>
      </c>
      <c r="AB333" s="11" t="e">
        <f>COUNTIF(H$2:H333,"&gt;0")/(COUNTIF(H$2:H333,"&lt;0")+COUNTIF(H$2:H333,"&gt;0"))</f>
        <v>#DIV/0!</v>
      </c>
      <c r="AC333" s="11" t="e">
        <f t="shared" si="143"/>
        <v>#DIV/0!</v>
      </c>
      <c r="AD333" s="8" t="e">
        <f t="shared" si="144"/>
        <v>#DIV/0!</v>
      </c>
      <c r="AE333" s="11" t="e">
        <f t="shared" si="130"/>
        <v>#DIV/0!</v>
      </c>
      <c r="AF333" s="11" t="e">
        <f t="shared" si="131"/>
        <v>#DIV/0!</v>
      </c>
      <c r="AG333" s="12" t="str">
        <f>IF(ISERROR(SUMIF($G$1:$G333,"&gt;0")/-SUMIF($G$1:$G333,"&lt;0"))=FALSE,SUMIF($G$1:$G333,"&gt;0")/-SUMIF($G$1:$G333,"&lt;0"),"")</f>
        <v/>
      </c>
      <c r="AH333" s="12"/>
      <c r="AI333" s="21" t="str">
        <f t="shared" si="151"/>
        <v/>
      </c>
      <c r="AJ333" s="21" t="str">
        <f t="shared" si="152"/>
        <v/>
      </c>
      <c r="AK333" s="21" t="e">
        <f t="shared" si="153"/>
        <v>#DIV/0!</v>
      </c>
      <c r="AL333" s="6"/>
      <c r="AM333" s="6"/>
      <c r="AN333" s="6"/>
      <c r="AO333" s="6"/>
    </row>
    <row r="334" spans="1:41" ht="18.75" customHeight="1" thickBot="1">
      <c r="A334" t="str">
        <f t="shared" si="147"/>
        <v/>
      </c>
      <c r="B334" s="73"/>
      <c r="C334" s="73"/>
      <c r="D334" s="73"/>
      <c r="E334" s="73"/>
      <c r="F334" s="73"/>
      <c r="G334" s="73"/>
      <c r="H334" s="73"/>
      <c r="I334" s="74"/>
      <c r="J334" s="74"/>
      <c r="K334" s="73"/>
      <c r="L334" s="6" t="str">
        <f t="shared" si="132"/>
        <v>Saturday</v>
      </c>
      <c r="M334" s="6" t="str">
        <f t="shared" si="133"/>
        <v>Saturday</v>
      </c>
      <c r="N334" s="6">
        <f t="shared" si="134"/>
        <v>1900</v>
      </c>
      <c r="O334" s="6">
        <f t="shared" si="135"/>
        <v>1</v>
      </c>
      <c r="P334" s="6">
        <f t="shared" si="136"/>
        <v>0</v>
      </c>
      <c r="Q334" s="6">
        <f t="shared" si="137"/>
        <v>0</v>
      </c>
      <c r="R334" s="6">
        <f t="shared" si="138"/>
        <v>0</v>
      </c>
      <c r="S334" s="6" t="str">
        <f t="shared" si="139"/>
        <v>1900/1/0</v>
      </c>
      <c r="T334" s="7">
        <f t="shared" si="145"/>
        <v>0</v>
      </c>
      <c r="U334" s="8">
        <f t="shared" si="140"/>
        <v>10000</v>
      </c>
      <c r="V334" s="7">
        <f t="shared" si="148"/>
        <v>0</v>
      </c>
      <c r="W334" s="9">
        <f t="shared" si="141"/>
        <v>0</v>
      </c>
      <c r="X334" s="9" t="str">
        <f t="shared" si="146"/>
        <v/>
      </c>
      <c r="Y334" s="9" t="str">
        <f t="shared" si="149"/>
        <v/>
      </c>
      <c r="Z334" s="10" t="str">
        <f t="shared" si="150"/>
        <v/>
      </c>
      <c r="AA334" s="9">
        <f t="shared" si="142"/>
        <v>0</v>
      </c>
      <c r="AB334" s="11" t="e">
        <f>COUNTIF(H$2:H334,"&gt;0")/(COUNTIF(H$2:H334,"&lt;0")+COUNTIF(H$2:H334,"&gt;0"))</f>
        <v>#DIV/0!</v>
      </c>
      <c r="AC334" s="11" t="e">
        <f t="shared" si="143"/>
        <v>#DIV/0!</v>
      </c>
      <c r="AD334" s="8" t="e">
        <f t="shared" si="144"/>
        <v>#DIV/0!</v>
      </c>
      <c r="AE334" s="11" t="e">
        <f t="shared" si="130"/>
        <v>#DIV/0!</v>
      </c>
      <c r="AF334" s="11" t="e">
        <f t="shared" si="131"/>
        <v>#DIV/0!</v>
      </c>
      <c r="AG334" s="12" t="str">
        <f>IF(ISERROR(SUMIF($G$1:$G334,"&gt;0")/-SUMIF($G$1:$G334,"&lt;0"))=FALSE,SUMIF($G$1:$G334,"&gt;0")/-SUMIF($G$1:$G334,"&lt;0"),"")</f>
        <v/>
      </c>
      <c r="AH334" s="12"/>
      <c r="AI334" s="21" t="str">
        <f t="shared" si="151"/>
        <v/>
      </c>
      <c r="AJ334" s="21" t="str">
        <f t="shared" si="152"/>
        <v/>
      </c>
      <c r="AK334" s="21" t="e">
        <f t="shared" si="153"/>
        <v>#DIV/0!</v>
      </c>
      <c r="AL334" s="6"/>
      <c r="AM334" s="6"/>
      <c r="AN334" s="6"/>
      <c r="AO334" s="6"/>
    </row>
    <row r="335" spans="1:41" ht="18.75" customHeight="1" thickBot="1">
      <c r="A335" t="str">
        <f t="shared" si="147"/>
        <v/>
      </c>
      <c r="B335" s="73"/>
      <c r="C335" s="73"/>
      <c r="D335" s="73"/>
      <c r="E335" s="73"/>
      <c r="F335" s="73"/>
      <c r="G335" s="73"/>
      <c r="H335" s="73"/>
      <c r="I335" s="74"/>
      <c r="J335" s="74"/>
      <c r="K335" s="73"/>
      <c r="L335" s="6" t="str">
        <f t="shared" si="132"/>
        <v>Saturday</v>
      </c>
      <c r="M335" s="6" t="str">
        <f t="shared" si="133"/>
        <v>Saturday</v>
      </c>
      <c r="N335" s="6">
        <f t="shared" si="134"/>
        <v>1900</v>
      </c>
      <c r="O335" s="6">
        <f t="shared" si="135"/>
        <v>1</v>
      </c>
      <c r="P335" s="6">
        <f t="shared" si="136"/>
        <v>0</v>
      </c>
      <c r="Q335" s="6">
        <f t="shared" si="137"/>
        <v>0</v>
      </c>
      <c r="R335" s="6">
        <f t="shared" si="138"/>
        <v>0</v>
      </c>
      <c r="S335" s="6" t="str">
        <f t="shared" si="139"/>
        <v>1900/1/0</v>
      </c>
      <c r="T335" s="7">
        <f t="shared" si="145"/>
        <v>0</v>
      </c>
      <c r="U335" s="8">
        <f t="shared" si="140"/>
        <v>10000</v>
      </c>
      <c r="V335" s="7">
        <f t="shared" si="148"/>
        <v>0</v>
      </c>
      <c r="W335" s="9">
        <f t="shared" si="141"/>
        <v>0</v>
      </c>
      <c r="X335" s="9" t="str">
        <f t="shared" si="146"/>
        <v/>
      </c>
      <c r="Y335" s="9" t="str">
        <f t="shared" si="149"/>
        <v/>
      </c>
      <c r="Z335" s="10" t="str">
        <f t="shared" si="150"/>
        <v/>
      </c>
      <c r="AA335" s="9">
        <f t="shared" si="142"/>
        <v>0</v>
      </c>
      <c r="AB335" s="11" t="e">
        <f>COUNTIF(H$2:H335,"&gt;0")/(COUNTIF(H$2:H335,"&lt;0")+COUNTIF(H$2:H335,"&gt;0"))</f>
        <v>#DIV/0!</v>
      </c>
      <c r="AC335" s="11" t="e">
        <f t="shared" si="143"/>
        <v>#DIV/0!</v>
      </c>
      <c r="AD335" s="8" t="e">
        <f t="shared" si="144"/>
        <v>#DIV/0!</v>
      </c>
      <c r="AE335" s="11" t="e">
        <f t="shared" si="130"/>
        <v>#DIV/0!</v>
      </c>
      <c r="AF335" s="11" t="e">
        <f t="shared" si="131"/>
        <v>#DIV/0!</v>
      </c>
      <c r="AG335" s="12" t="str">
        <f>IF(ISERROR(SUMIF($G$1:$G335,"&gt;0")/-SUMIF($G$1:$G335,"&lt;0"))=FALSE,SUMIF($G$1:$G335,"&gt;0")/-SUMIF($G$1:$G335,"&lt;0"),"")</f>
        <v/>
      </c>
      <c r="AH335" s="12"/>
      <c r="AI335" s="21" t="str">
        <f t="shared" si="151"/>
        <v/>
      </c>
      <c r="AJ335" s="21" t="str">
        <f t="shared" si="152"/>
        <v/>
      </c>
      <c r="AK335" s="21" t="e">
        <f t="shared" si="153"/>
        <v>#DIV/0!</v>
      </c>
      <c r="AL335" s="6"/>
      <c r="AM335" s="6"/>
      <c r="AN335" s="6"/>
      <c r="AO335" s="6"/>
    </row>
    <row r="336" spans="1:41" ht="18.75" customHeight="1" thickBot="1">
      <c r="A336" t="str">
        <f t="shared" si="147"/>
        <v/>
      </c>
      <c r="B336" s="73"/>
      <c r="C336" s="73"/>
      <c r="D336" s="73"/>
      <c r="E336" s="73"/>
      <c r="F336" s="73"/>
      <c r="G336" s="73"/>
      <c r="H336" s="73"/>
      <c r="I336" s="74"/>
      <c r="J336" s="74"/>
      <c r="K336" s="73"/>
      <c r="L336" s="6" t="str">
        <f t="shared" si="132"/>
        <v>Saturday</v>
      </c>
      <c r="M336" s="6" t="str">
        <f t="shared" si="133"/>
        <v>Saturday</v>
      </c>
      <c r="N336" s="6">
        <f t="shared" si="134"/>
        <v>1900</v>
      </c>
      <c r="O336" s="6">
        <f t="shared" si="135"/>
        <v>1</v>
      </c>
      <c r="P336" s="6">
        <f t="shared" si="136"/>
        <v>0</v>
      </c>
      <c r="Q336" s="6">
        <f t="shared" si="137"/>
        <v>0</v>
      </c>
      <c r="R336" s="6">
        <f t="shared" si="138"/>
        <v>0</v>
      </c>
      <c r="S336" s="6" t="str">
        <f t="shared" si="139"/>
        <v>1900/1/0</v>
      </c>
      <c r="T336" s="7">
        <f t="shared" si="145"/>
        <v>0</v>
      </c>
      <c r="U336" s="8">
        <f t="shared" si="140"/>
        <v>10000</v>
      </c>
      <c r="V336" s="7">
        <f t="shared" si="148"/>
        <v>0</v>
      </c>
      <c r="W336" s="9">
        <f t="shared" si="141"/>
        <v>0</v>
      </c>
      <c r="X336" s="9" t="str">
        <f t="shared" si="146"/>
        <v/>
      </c>
      <c r="Y336" s="9" t="str">
        <f t="shared" si="149"/>
        <v/>
      </c>
      <c r="Z336" s="10" t="str">
        <f t="shared" si="150"/>
        <v/>
      </c>
      <c r="AA336" s="9">
        <f t="shared" si="142"/>
        <v>0</v>
      </c>
      <c r="AB336" s="11" t="e">
        <f>COUNTIF(H$2:H336,"&gt;0")/(COUNTIF(H$2:H336,"&lt;0")+COUNTIF(H$2:H336,"&gt;0"))</f>
        <v>#DIV/0!</v>
      </c>
      <c r="AC336" s="11" t="e">
        <f t="shared" si="143"/>
        <v>#DIV/0!</v>
      </c>
      <c r="AD336" s="8" t="e">
        <f t="shared" si="144"/>
        <v>#DIV/0!</v>
      </c>
      <c r="AE336" s="11" t="e">
        <f t="shared" si="130"/>
        <v>#DIV/0!</v>
      </c>
      <c r="AF336" s="11" t="e">
        <f t="shared" si="131"/>
        <v>#DIV/0!</v>
      </c>
      <c r="AG336" s="12" t="str">
        <f>IF(ISERROR(SUMIF($G$1:$G336,"&gt;0")/-SUMIF($G$1:$G336,"&lt;0"))=FALSE,SUMIF($G$1:$G336,"&gt;0")/-SUMIF($G$1:$G336,"&lt;0"),"")</f>
        <v/>
      </c>
      <c r="AH336" s="12"/>
      <c r="AI336" s="21" t="str">
        <f t="shared" si="151"/>
        <v/>
      </c>
      <c r="AJ336" s="21" t="str">
        <f t="shared" si="152"/>
        <v/>
      </c>
      <c r="AK336" s="21" t="e">
        <f t="shared" si="153"/>
        <v>#DIV/0!</v>
      </c>
      <c r="AL336" s="6"/>
      <c r="AM336" s="6"/>
      <c r="AN336" s="6"/>
      <c r="AO336" s="6"/>
    </row>
    <row r="337" spans="1:41" ht="18.75" customHeight="1" thickBot="1">
      <c r="A337" t="str">
        <f t="shared" si="147"/>
        <v/>
      </c>
      <c r="B337" s="73"/>
      <c r="C337" s="73"/>
      <c r="D337" s="73"/>
      <c r="E337" s="73"/>
      <c r="F337" s="73"/>
      <c r="G337" s="73"/>
      <c r="H337" s="73"/>
      <c r="I337" s="74"/>
      <c r="J337" s="74"/>
      <c r="K337" s="73"/>
      <c r="L337" s="6" t="str">
        <f t="shared" si="132"/>
        <v>Saturday</v>
      </c>
      <c r="M337" s="6" t="str">
        <f t="shared" si="133"/>
        <v>Saturday</v>
      </c>
      <c r="N337" s="6">
        <f t="shared" si="134"/>
        <v>1900</v>
      </c>
      <c r="O337" s="6">
        <f t="shared" si="135"/>
        <v>1</v>
      </c>
      <c r="P337" s="6">
        <f t="shared" si="136"/>
        <v>0</v>
      </c>
      <c r="Q337" s="6">
        <f t="shared" si="137"/>
        <v>0</v>
      </c>
      <c r="R337" s="6">
        <f t="shared" si="138"/>
        <v>0</v>
      </c>
      <c r="S337" s="6" t="str">
        <f t="shared" si="139"/>
        <v>1900/1/0</v>
      </c>
      <c r="T337" s="7">
        <f t="shared" si="145"/>
        <v>0</v>
      </c>
      <c r="U337" s="8">
        <f t="shared" si="140"/>
        <v>10000</v>
      </c>
      <c r="V337" s="7">
        <f t="shared" si="148"/>
        <v>0</v>
      </c>
      <c r="W337" s="9">
        <f t="shared" si="141"/>
        <v>0</v>
      </c>
      <c r="X337" s="9" t="str">
        <f t="shared" si="146"/>
        <v/>
      </c>
      <c r="Y337" s="9" t="str">
        <f t="shared" si="149"/>
        <v/>
      </c>
      <c r="Z337" s="10" t="str">
        <f t="shared" si="150"/>
        <v/>
      </c>
      <c r="AA337" s="9">
        <f t="shared" si="142"/>
        <v>0</v>
      </c>
      <c r="AB337" s="11" t="e">
        <f>COUNTIF(H$2:H337,"&gt;0")/(COUNTIF(H$2:H337,"&lt;0")+COUNTIF(H$2:H337,"&gt;0"))</f>
        <v>#DIV/0!</v>
      </c>
      <c r="AC337" s="11" t="e">
        <f t="shared" si="143"/>
        <v>#DIV/0!</v>
      </c>
      <c r="AD337" s="8" t="e">
        <f t="shared" si="144"/>
        <v>#DIV/0!</v>
      </c>
      <c r="AE337" s="11" t="e">
        <f t="shared" si="130"/>
        <v>#DIV/0!</v>
      </c>
      <c r="AF337" s="11" t="e">
        <f t="shared" si="131"/>
        <v>#DIV/0!</v>
      </c>
      <c r="AG337" s="12" t="str">
        <f>IF(ISERROR(SUMIF($G$1:$G337,"&gt;0")/-SUMIF($G$1:$G337,"&lt;0"))=FALSE,SUMIF($G$1:$G337,"&gt;0")/-SUMIF($G$1:$G337,"&lt;0"),"")</f>
        <v/>
      </c>
      <c r="AH337" s="12"/>
      <c r="AI337" s="21" t="str">
        <f t="shared" si="151"/>
        <v/>
      </c>
      <c r="AJ337" s="21" t="str">
        <f t="shared" si="152"/>
        <v/>
      </c>
      <c r="AK337" s="21" t="e">
        <f t="shared" si="153"/>
        <v>#DIV/0!</v>
      </c>
      <c r="AL337" s="6"/>
      <c r="AM337" s="6"/>
      <c r="AN337" s="6"/>
      <c r="AO337" s="6"/>
    </row>
    <row r="338" spans="1:41" ht="18.75" customHeight="1" thickBot="1">
      <c r="A338" t="str">
        <f t="shared" si="147"/>
        <v/>
      </c>
      <c r="B338" s="73"/>
      <c r="C338" s="73"/>
      <c r="D338" s="73"/>
      <c r="E338" s="73"/>
      <c r="F338" s="73"/>
      <c r="G338" s="73"/>
      <c r="H338" s="73"/>
      <c r="I338" s="74"/>
      <c r="J338" s="74"/>
      <c r="K338" s="73"/>
      <c r="L338" s="6" t="str">
        <f t="shared" si="132"/>
        <v>Saturday</v>
      </c>
      <c r="M338" s="6" t="str">
        <f t="shared" si="133"/>
        <v>Saturday</v>
      </c>
      <c r="N338" s="6">
        <f t="shared" si="134"/>
        <v>1900</v>
      </c>
      <c r="O338" s="6">
        <f t="shared" si="135"/>
        <v>1</v>
      </c>
      <c r="P338" s="6">
        <f t="shared" si="136"/>
        <v>0</v>
      </c>
      <c r="Q338" s="6">
        <f t="shared" si="137"/>
        <v>0</v>
      </c>
      <c r="R338" s="6">
        <f t="shared" si="138"/>
        <v>0</v>
      </c>
      <c r="S338" s="6" t="str">
        <f t="shared" si="139"/>
        <v>1900/1/0</v>
      </c>
      <c r="T338" s="7">
        <f t="shared" si="145"/>
        <v>0</v>
      </c>
      <c r="U338" s="8">
        <f t="shared" si="140"/>
        <v>10000</v>
      </c>
      <c r="V338" s="7">
        <f t="shared" si="148"/>
        <v>0</v>
      </c>
      <c r="W338" s="9">
        <f t="shared" si="141"/>
        <v>0</v>
      </c>
      <c r="X338" s="9" t="str">
        <f t="shared" si="146"/>
        <v/>
      </c>
      <c r="Y338" s="9" t="str">
        <f t="shared" si="149"/>
        <v/>
      </c>
      <c r="Z338" s="10" t="str">
        <f t="shared" si="150"/>
        <v/>
      </c>
      <c r="AA338" s="9">
        <f t="shared" si="142"/>
        <v>0</v>
      </c>
      <c r="AB338" s="11" t="e">
        <f>COUNTIF(H$2:H338,"&gt;0")/(COUNTIF(H$2:H338,"&lt;0")+COUNTIF(H$2:H338,"&gt;0"))</f>
        <v>#DIV/0!</v>
      </c>
      <c r="AC338" s="11" t="e">
        <f t="shared" si="143"/>
        <v>#DIV/0!</v>
      </c>
      <c r="AD338" s="8" t="e">
        <f t="shared" si="144"/>
        <v>#DIV/0!</v>
      </c>
      <c r="AE338" s="11" t="e">
        <f t="shared" si="130"/>
        <v>#DIV/0!</v>
      </c>
      <c r="AF338" s="11" t="e">
        <f t="shared" si="131"/>
        <v>#DIV/0!</v>
      </c>
      <c r="AG338" s="12" t="str">
        <f>IF(ISERROR(SUMIF($G$1:$G338,"&gt;0")/-SUMIF($G$1:$G338,"&lt;0"))=FALSE,SUMIF($G$1:$G338,"&gt;0")/-SUMIF($G$1:$G338,"&lt;0"),"")</f>
        <v/>
      </c>
      <c r="AH338" s="12"/>
      <c r="AI338" s="21" t="str">
        <f t="shared" si="151"/>
        <v/>
      </c>
      <c r="AJ338" s="21" t="str">
        <f t="shared" si="152"/>
        <v/>
      </c>
      <c r="AK338" s="21" t="e">
        <f t="shared" si="153"/>
        <v>#DIV/0!</v>
      </c>
      <c r="AL338" s="6"/>
      <c r="AM338" s="6"/>
      <c r="AN338" s="6"/>
      <c r="AO338" s="6"/>
    </row>
    <row r="339" spans="1:41" ht="18.75" customHeight="1" thickBot="1">
      <c r="A339" t="str">
        <f t="shared" si="147"/>
        <v/>
      </c>
      <c r="B339" s="73"/>
      <c r="C339" s="73"/>
      <c r="D339" s="73"/>
      <c r="E339" s="73"/>
      <c r="F339" s="73"/>
      <c r="G339" s="73"/>
      <c r="H339" s="73"/>
      <c r="I339" s="74"/>
      <c r="J339" s="74"/>
      <c r="K339" s="73"/>
      <c r="L339" s="6" t="str">
        <f t="shared" si="132"/>
        <v>Saturday</v>
      </c>
      <c r="M339" s="6" t="str">
        <f t="shared" si="133"/>
        <v>Saturday</v>
      </c>
      <c r="N339" s="6">
        <f t="shared" si="134"/>
        <v>1900</v>
      </c>
      <c r="O339" s="6">
        <f t="shared" si="135"/>
        <v>1</v>
      </c>
      <c r="P339" s="6">
        <f t="shared" si="136"/>
        <v>0</v>
      </c>
      <c r="Q339" s="6">
        <f t="shared" si="137"/>
        <v>0</v>
      </c>
      <c r="R339" s="6">
        <f t="shared" si="138"/>
        <v>0</v>
      </c>
      <c r="S339" s="6" t="str">
        <f t="shared" si="139"/>
        <v>1900/1/0</v>
      </c>
      <c r="T339" s="7">
        <f t="shared" si="145"/>
        <v>0</v>
      </c>
      <c r="U339" s="8">
        <f t="shared" si="140"/>
        <v>10000</v>
      </c>
      <c r="V339" s="7">
        <f t="shared" si="148"/>
        <v>0</v>
      </c>
      <c r="W339" s="9">
        <f t="shared" si="141"/>
        <v>0</v>
      </c>
      <c r="X339" s="9" t="str">
        <f t="shared" si="146"/>
        <v/>
      </c>
      <c r="Y339" s="9" t="str">
        <f t="shared" si="149"/>
        <v/>
      </c>
      <c r="Z339" s="10" t="str">
        <f t="shared" si="150"/>
        <v/>
      </c>
      <c r="AA339" s="9">
        <f t="shared" si="142"/>
        <v>0</v>
      </c>
      <c r="AB339" s="11" t="e">
        <f>COUNTIF(H$2:H339,"&gt;0")/(COUNTIF(H$2:H339,"&lt;0")+COUNTIF(H$2:H339,"&gt;0"))</f>
        <v>#DIV/0!</v>
      </c>
      <c r="AC339" s="11" t="e">
        <f t="shared" si="143"/>
        <v>#DIV/0!</v>
      </c>
      <c r="AD339" s="8" t="e">
        <f t="shared" si="144"/>
        <v>#DIV/0!</v>
      </c>
      <c r="AE339" s="11" t="e">
        <f t="shared" si="130"/>
        <v>#DIV/0!</v>
      </c>
      <c r="AF339" s="11" t="e">
        <f t="shared" si="131"/>
        <v>#DIV/0!</v>
      </c>
      <c r="AG339" s="12" t="str">
        <f>IF(ISERROR(SUMIF($G$1:$G339,"&gt;0")/-SUMIF($G$1:$G339,"&lt;0"))=FALSE,SUMIF($G$1:$G339,"&gt;0")/-SUMIF($G$1:$G339,"&lt;0"),"")</f>
        <v/>
      </c>
      <c r="AH339" s="12"/>
      <c r="AI339" s="21" t="str">
        <f t="shared" si="151"/>
        <v/>
      </c>
      <c r="AJ339" s="21" t="str">
        <f t="shared" si="152"/>
        <v/>
      </c>
      <c r="AK339" s="21" t="e">
        <f t="shared" si="153"/>
        <v>#DIV/0!</v>
      </c>
      <c r="AL339" s="6"/>
      <c r="AM339" s="6"/>
      <c r="AN339" s="6"/>
      <c r="AO339" s="6"/>
    </row>
    <row r="340" spans="1:41" ht="18.75" customHeight="1" thickBot="1">
      <c r="A340" t="str">
        <f t="shared" si="147"/>
        <v/>
      </c>
      <c r="B340" s="73"/>
      <c r="C340" s="73"/>
      <c r="D340" s="73"/>
      <c r="E340" s="73"/>
      <c r="F340" s="73"/>
      <c r="G340" s="73"/>
      <c r="H340" s="73"/>
      <c r="I340" s="74"/>
      <c r="J340" s="74"/>
      <c r="K340" s="73"/>
      <c r="L340" s="6" t="str">
        <f t="shared" si="132"/>
        <v>Saturday</v>
      </c>
      <c r="M340" s="6" t="str">
        <f t="shared" si="133"/>
        <v>Saturday</v>
      </c>
      <c r="N340" s="6">
        <f t="shared" si="134"/>
        <v>1900</v>
      </c>
      <c r="O340" s="6">
        <f t="shared" si="135"/>
        <v>1</v>
      </c>
      <c r="P340" s="6">
        <f t="shared" si="136"/>
        <v>0</v>
      </c>
      <c r="Q340" s="6">
        <f t="shared" si="137"/>
        <v>0</v>
      </c>
      <c r="R340" s="6">
        <f t="shared" si="138"/>
        <v>0</v>
      </c>
      <c r="S340" s="6" t="str">
        <f t="shared" si="139"/>
        <v>1900/1/0</v>
      </c>
      <c r="T340" s="7">
        <f t="shared" si="145"/>
        <v>0</v>
      </c>
      <c r="U340" s="8">
        <f t="shared" si="140"/>
        <v>10000</v>
      </c>
      <c r="V340" s="7">
        <f t="shared" si="148"/>
        <v>0</v>
      </c>
      <c r="W340" s="9">
        <f t="shared" si="141"/>
        <v>0</v>
      </c>
      <c r="X340" s="9" t="str">
        <f t="shared" si="146"/>
        <v/>
      </c>
      <c r="Y340" s="9" t="str">
        <f t="shared" si="149"/>
        <v/>
      </c>
      <c r="Z340" s="10" t="str">
        <f t="shared" si="150"/>
        <v/>
      </c>
      <c r="AA340" s="9">
        <f t="shared" si="142"/>
        <v>0</v>
      </c>
      <c r="AB340" s="11" t="e">
        <f>COUNTIF(H$2:H340,"&gt;0")/(COUNTIF(H$2:H340,"&lt;0")+COUNTIF(H$2:H340,"&gt;0"))</f>
        <v>#DIV/0!</v>
      </c>
      <c r="AC340" s="11" t="e">
        <f t="shared" si="143"/>
        <v>#DIV/0!</v>
      </c>
      <c r="AD340" s="8" t="e">
        <f t="shared" si="144"/>
        <v>#DIV/0!</v>
      </c>
      <c r="AE340" s="11" t="e">
        <f t="shared" si="130"/>
        <v>#DIV/0!</v>
      </c>
      <c r="AF340" s="11" t="e">
        <f t="shared" si="131"/>
        <v>#DIV/0!</v>
      </c>
      <c r="AG340" s="12" t="str">
        <f>IF(ISERROR(SUMIF($G$1:$G340,"&gt;0")/-SUMIF($G$1:$G340,"&lt;0"))=FALSE,SUMIF($G$1:$G340,"&gt;0")/-SUMIF($G$1:$G340,"&lt;0"),"")</f>
        <v/>
      </c>
      <c r="AH340" s="12"/>
      <c r="AI340" s="21" t="str">
        <f t="shared" si="151"/>
        <v/>
      </c>
      <c r="AJ340" s="21" t="str">
        <f t="shared" si="152"/>
        <v/>
      </c>
      <c r="AK340" s="21" t="e">
        <f t="shared" si="153"/>
        <v>#DIV/0!</v>
      </c>
      <c r="AL340" s="6"/>
      <c r="AM340" s="6"/>
      <c r="AN340" s="6"/>
      <c r="AO340" s="6"/>
    </row>
    <row r="341" spans="1:41" ht="18.75" customHeight="1" thickBot="1">
      <c r="A341" t="str">
        <f t="shared" si="147"/>
        <v/>
      </c>
      <c r="B341" s="73"/>
      <c r="C341" s="73"/>
      <c r="D341" s="73"/>
      <c r="E341" s="73"/>
      <c r="F341" s="73"/>
      <c r="G341" s="73"/>
      <c r="H341" s="73"/>
      <c r="I341" s="74"/>
      <c r="J341" s="74"/>
      <c r="K341" s="73"/>
      <c r="L341" s="6" t="str">
        <f t="shared" si="132"/>
        <v>Saturday</v>
      </c>
      <c r="M341" s="6" t="str">
        <f t="shared" si="133"/>
        <v>Saturday</v>
      </c>
      <c r="N341" s="6">
        <f t="shared" si="134"/>
        <v>1900</v>
      </c>
      <c r="O341" s="6">
        <f t="shared" si="135"/>
        <v>1</v>
      </c>
      <c r="P341" s="6">
        <f t="shared" si="136"/>
        <v>0</v>
      </c>
      <c r="Q341" s="6">
        <f t="shared" si="137"/>
        <v>0</v>
      </c>
      <c r="R341" s="6">
        <f t="shared" si="138"/>
        <v>0</v>
      </c>
      <c r="S341" s="6" t="str">
        <f t="shared" si="139"/>
        <v>1900/1/0</v>
      </c>
      <c r="T341" s="7">
        <f t="shared" si="145"/>
        <v>0</v>
      </c>
      <c r="U341" s="8">
        <f t="shared" si="140"/>
        <v>10000</v>
      </c>
      <c r="V341" s="7">
        <f t="shared" si="148"/>
        <v>0</v>
      </c>
      <c r="W341" s="9">
        <f t="shared" si="141"/>
        <v>0</v>
      </c>
      <c r="X341" s="9" t="str">
        <f t="shared" si="146"/>
        <v/>
      </c>
      <c r="Y341" s="9" t="str">
        <f t="shared" si="149"/>
        <v/>
      </c>
      <c r="Z341" s="10" t="str">
        <f t="shared" si="150"/>
        <v/>
      </c>
      <c r="AA341" s="9">
        <f t="shared" si="142"/>
        <v>0</v>
      </c>
      <c r="AB341" s="11" t="e">
        <f>COUNTIF(H$2:H341,"&gt;0")/(COUNTIF(H$2:H341,"&lt;0")+COUNTIF(H$2:H341,"&gt;0"))</f>
        <v>#DIV/0!</v>
      </c>
      <c r="AC341" s="11" t="e">
        <f t="shared" si="143"/>
        <v>#DIV/0!</v>
      </c>
      <c r="AD341" s="8" t="e">
        <f t="shared" si="144"/>
        <v>#DIV/0!</v>
      </c>
      <c r="AE341" s="11" t="e">
        <f t="shared" si="130"/>
        <v>#DIV/0!</v>
      </c>
      <c r="AF341" s="11" t="e">
        <f t="shared" si="131"/>
        <v>#DIV/0!</v>
      </c>
      <c r="AG341" s="12" t="str">
        <f>IF(ISERROR(SUMIF($G$1:$G341,"&gt;0")/-SUMIF($G$1:$G341,"&lt;0"))=FALSE,SUMIF($G$1:$G341,"&gt;0")/-SUMIF($G$1:$G341,"&lt;0"),"")</f>
        <v/>
      </c>
      <c r="AH341" s="12"/>
      <c r="AI341" s="21" t="str">
        <f t="shared" si="151"/>
        <v/>
      </c>
      <c r="AJ341" s="21" t="str">
        <f t="shared" si="152"/>
        <v/>
      </c>
      <c r="AK341" s="21" t="e">
        <f t="shared" si="153"/>
        <v>#DIV/0!</v>
      </c>
      <c r="AL341" s="6"/>
      <c r="AM341" s="6"/>
      <c r="AN341" s="6"/>
      <c r="AO341" s="6"/>
    </row>
    <row r="342" spans="1:41" ht="18.75" customHeight="1" thickBot="1">
      <c r="A342" t="str">
        <f t="shared" si="147"/>
        <v/>
      </c>
      <c r="B342" s="73"/>
      <c r="C342" s="73"/>
      <c r="D342" s="73"/>
      <c r="E342" s="73"/>
      <c r="F342" s="73"/>
      <c r="G342" s="73"/>
      <c r="H342" s="73"/>
      <c r="I342" s="74"/>
      <c r="J342" s="74"/>
      <c r="K342" s="73"/>
      <c r="L342" s="6" t="str">
        <f t="shared" si="132"/>
        <v>Saturday</v>
      </c>
      <c r="M342" s="6" t="str">
        <f t="shared" si="133"/>
        <v>Saturday</v>
      </c>
      <c r="N342" s="6">
        <f t="shared" si="134"/>
        <v>1900</v>
      </c>
      <c r="O342" s="6">
        <f t="shared" si="135"/>
        <v>1</v>
      </c>
      <c r="P342" s="6">
        <f t="shared" si="136"/>
        <v>0</v>
      </c>
      <c r="Q342" s="6">
        <f t="shared" si="137"/>
        <v>0</v>
      </c>
      <c r="R342" s="6">
        <f t="shared" si="138"/>
        <v>0</v>
      </c>
      <c r="S342" s="6" t="str">
        <f t="shared" si="139"/>
        <v>1900/1/0</v>
      </c>
      <c r="T342" s="7">
        <f t="shared" si="145"/>
        <v>0</v>
      </c>
      <c r="U342" s="8">
        <f t="shared" si="140"/>
        <v>10000</v>
      </c>
      <c r="V342" s="7">
        <f t="shared" si="148"/>
        <v>0</v>
      </c>
      <c r="W342" s="9">
        <f t="shared" si="141"/>
        <v>0</v>
      </c>
      <c r="X342" s="9" t="str">
        <f t="shared" si="146"/>
        <v/>
      </c>
      <c r="Y342" s="9" t="str">
        <f t="shared" si="149"/>
        <v/>
      </c>
      <c r="Z342" s="10" t="str">
        <f t="shared" si="150"/>
        <v/>
      </c>
      <c r="AA342" s="9">
        <f t="shared" si="142"/>
        <v>0</v>
      </c>
      <c r="AB342" s="11" t="e">
        <f>COUNTIF(H$2:H342,"&gt;0")/(COUNTIF(H$2:H342,"&lt;0")+COUNTIF(H$2:H342,"&gt;0"))</f>
        <v>#DIV/0!</v>
      </c>
      <c r="AC342" s="11" t="e">
        <f t="shared" si="143"/>
        <v>#DIV/0!</v>
      </c>
      <c r="AD342" s="8" t="e">
        <f t="shared" si="144"/>
        <v>#DIV/0!</v>
      </c>
      <c r="AE342" s="11" t="e">
        <f t="shared" si="130"/>
        <v>#DIV/0!</v>
      </c>
      <c r="AF342" s="11" t="e">
        <f t="shared" si="131"/>
        <v>#DIV/0!</v>
      </c>
      <c r="AG342" s="12" t="str">
        <f>IF(ISERROR(SUMIF($G$1:$G342,"&gt;0")/-SUMIF($G$1:$G342,"&lt;0"))=FALSE,SUMIF($G$1:$G342,"&gt;0")/-SUMIF($G$1:$G342,"&lt;0"),"")</f>
        <v/>
      </c>
      <c r="AH342" s="12"/>
      <c r="AI342" s="21" t="str">
        <f t="shared" si="151"/>
        <v/>
      </c>
      <c r="AJ342" s="21" t="str">
        <f t="shared" si="152"/>
        <v/>
      </c>
      <c r="AK342" s="21" t="e">
        <f t="shared" si="153"/>
        <v>#DIV/0!</v>
      </c>
      <c r="AL342" s="6"/>
      <c r="AM342" s="6"/>
      <c r="AN342" s="6"/>
      <c r="AO342" s="6"/>
    </row>
    <row r="343" spans="1:41" ht="18.75" customHeight="1" thickBot="1">
      <c r="A343" t="str">
        <f t="shared" si="147"/>
        <v/>
      </c>
      <c r="B343" s="73"/>
      <c r="C343" s="73"/>
      <c r="D343" s="73"/>
      <c r="E343" s="73"/>
      <c r="F343" s="73"/>
      <c r="G343" s="73"/>
      <c r="H343" s="73"/>
      <c r="I343" s="74"/>
      <c r="J343" s="74"/>
      <c r="K343" s="73"/>
      <c r="L343" s="6" t="str">
        <f t="shared" si="132"/>
        <v>Saturday</v>
      </c>
      <c r="M343" s="6" t="str">
        <f t="shared" si="133"/>
        <v>Saturday</v>
      </c>
      <c r="N343" s="6">
        <f t="shared" si="134"/>
        <v>1900</v>
      </c>
      <c r="O343" s="6">
        <f t="shared" si="135"/>
        <v>1</v>
      </c>
      <c r="P343" s="6">
        <f t="shared" si="136"/>
        <v>0</v>
      </c>
      <c r="Q343" s="6">
        <f t="shared" si="137"/>
        <v>0</v>
      </c>
      <c r="R343" s="6">
        <f t="shared" si="138"/>
        <v>0</v>
      </c>
      <c r="S343" s="6" t="str">
        <f t="shared" si="139"/>
        <v>1900/1/0</v>
      </c>
      <c r="T343" s="7">
        <f t="shared" si="145"/>
        <v>0</v>
      </c>
      <c r="U343" s="8">
        <f t="shared" si="140"/>
        <v>10000</v>
      </c>
      <c r="V343" s="7">
        <f t="shared" si="148"/>
        <v>0</v>
      </c>
      <c r="W343" s="9">
        <f t="shared" si="141"/>
        <v>0</v>
      </c>
      <c r="X343" s="9" t="str">
        <f t="shared" si="146"/>
        <v/>
      </c>
      <c r="Y343" s="9" t="str">
        <f t="shared" si="149"/>
        <v/>
      </c>
      <c r="Z343" s="10" t="str">
        <f t="shared" si="150"/>
        <v/>
      </c>
      <c r="AA343" s="9">
        <f t="shared" si="142"/>
        <v>0</v>
      </c>
      <c r="AB343" s="11" t="e">
        <f>COUNTIF(H$2:H343,"&gt;0")/(COUNTIF(H$2:H343,"&lt;0")+COUNTIF(H$2:H343,"&gt;0"))</f>
        <v>#DIV/0!</v>
      </c>
      <c r="AC343" s="11" t="e">
        <f t="shared" si="143"/>
        <v>#DIV/0!</v>
      </c>
      <c r="AD343" s="8" t="e">
        <f t="shared" si="144"/>
        <v>#DIV/0!</v>
      </c>
      <c r="AE343" s="11" t="e">
        <f t="shared" si="130"/>
        <v>#DIV/0!</v>
      </c>
      <c r="AF343" s="11" t="e">
        <f t="shared" si="131"/>
        <v>#DIV/0!</v>
      </c>
      <c r="AG343" s="12" t="str">
        <f>IF(ISERROR(SUMIF($G$1:$G343,"&gt;0")/-SUMIF($G$1:$G343,"&lt;0"))=FALSE,SUMIF($G$1:$G343,"&gt;0")/-SUMIF($G$1:$G343,"&lt;0"),"")</f>
        <v/>
      </c>
      <c r="AH343" s="12"/>
      <c r="AI343" s="21" t="str">
        <f t="shared" si="151"/>
        <v/>
      </c>
      <c r="AJ343" s="21" t="str">
        <f t="shared" si="152"/>
        <v/>
      </c>
      <c r="AK343" s="21" t="e">
        <f t="shared" si="153"/>
        <v>#DIV/0!</v>
      </c>
      <c r="AL343" s="6"/>
      <c r="AM343" s="6"/>
      <c r="AN343" s="6"/>
      <c r="AO343" s="6"/>
    </row>
    <row r="344" spans="1:41" ht="18.75" customHeight="1" thickBot="1">
      <c r="A344" t="str">
        <f t="shared" si="147"/>
        <v/>
      </c>
      <c r="B344" s="73"/>
      <c r="C344" s="73"/>
      <c r="D344" s="73"/>
      <c r="E344" s="73"/>
      <c r="F344" s="73"/>
      <c r="G344" s="73"/>
      <c r="H344" s="73"/>
      <c r="I344" s="74"/>
      <c r="J344" s="74"/>
      <c r="K344" s="73"/>
      <c r="L344" s="6" t="str">
        <f t="shared" si="132"/>
        <v>Saturday</v>
      </c>
      <c r="M344" s="6" t="str">
        <f t="shared" si="133"/>
        <v>Saturday</v>
      </c>
      <c r="N344" s="6">
        <f t="shared" si="134"/>
        <v>1900</v>
      </c>
      <c r="O344" s="6">
        <f t="shared" si="135"/>
        <v>1</v>
      </c>
      <c r="P344" s="6">
        <f t="shared" si="136"/>
        <v>0</v>
      </c>
      <c r="Q344" s="6">
        <f t="shared" si="137"/>
        <v>0</v>
      </c>
      <c r="R344" s="6">
        <f t="shared" si="138"/>
        <v>0</v>
      </c>
      <c r="S344" s="6" t="str">
        <f t="shared" si="139"/>
        <v>1900/1/0</v>
      </c>
      <c r="T344" s="7">
        <f t="shared" si="145"/>
        <v>0</v>
      </c>
      <c r="U344" s="8">
        <f t="shared" si="140"/>
        <v>10000</v>
      </c>
      <c r="V344" s="7">
        <f t="shared" si="148"/>
        <v>0</v>
      </c>
      <c r="W344" s="9">
        <f t="shared" si="141"/>
        <v>0</v>
      </c>
      <c r="X344" s="9" t="str">
        <f t="shared" si="146"/>
        <v/>
      </c>
      <c r="Y344" s="9" t="str">
        <f t="shared" si="149"/>
        <v/>
      </c>
      <c r="Z344" s="10" t="str">
        <f t="shared" si="150"/>
        <v/>
      </c>
      <c r="AA344" s="9">
        <f t="shared" si="142"/>
        <v>0</v>
      </c>
      <c r="AB344" s="11" t="e">
        <f>COUNTIF(H$2:H344,"&gt;0")/(COUNTIF(H$2:H344,"&lt;0")+COUNTIF(H$2:H344,"&gt;0"))</f>
        <v>#DIV/0!</v>
      </c>
      <c r="AC344" s="11" t="e">
        <f t="shared" si="143"/>
        <v>#DIV/0!</v>
      </c>
      <c r="AD344" s="8" t="e">
        <f t="shared" si="144"/>
        <v>#DIV/0!</v>
      </c>
      <c r="AE344" s="11" t="e">
        <f t="shared" si="130"/>
        <v>#DIV/0!</v>
      </c>
      <c r="AF344" s="11" t="e">
        <f t="shared" si="131"/>
        <v>#DIV/0!</v>
      </c>
      <c r="AG344" s="12" t="str">
        <f>IF(ISERROR(SUMIF($G$1:$G344,"&gt;0")/-SUMIF($G$1:$G344,"&lt;0"))=FALSE,SUMIF($G$1:$G344,"&gt;0")/-SUMIF($G$1:$G344,"&lt;0"),"")</f>
        <v/>
      </c>
      <c r="AH344" s="12"/>
      <c r="AI344" s="21" t="str">
        <f t="shared" si="151"/>
        <v/>
      </c>
      <c r="AJ344" s="21" t="str">
        <f t="shared" si="152"/>
        <v/>
      </c>
      <c r="AK344" s="21" t="e">
        <f t="shared" si="153"/>
        <v>#DIV/0!</v>
      </c>
      <c r="AL344" s="6"/>
      <c r="AM344" s="6"/>
      <c r="AN344" s="6"/>
      <c r="AO344" s="6"/>
    </row>
    <row r="345" spans="1:41" ht="18.75" customHeight="1" thickBot="1">
      <c r="A345" t="str">
        <f t="shared" si="147"/>
        <v/>
      </c>
      <c r="B345" s="73"/>
      <c r="C345" s="73"/>
      <c r="D345" s="73"/>
      <c r="E345" s="73"/>
      <c r="F345" s="73"/>
      <c r="G345" s="73"/>
      <c r="H345" s="73"/>
      <c r="I345" s="74"/>
      <c r="J345" s="74"/>
      <c r="K345" s="73"/>
      <c r="L345" s="6" t="str">
        <f t="shared" si="132"/>
        <v>Saturday</v>
      </c>
      <c r="M345" s="6" t="str">
        <f t="shared" si="133"/>
        <v>Saturday</v>
      </c>
      <c r="N345" s="6">
        <f t="shared" si="134"/>
        <v>1900</v>
      </c>
      <c r="O345" s="6">
        <f t="shared" si="135"/>
        <v>1</v>
      </c>
      <c r="P345" s="6">
        <f t="shared" si="136"/>
        <v>0</v>
      </c>
      <c r="Q345" s="6">
        <f t="shared" si="137"/>
        <v>0</v>
      </c>
      <c r="R345" s="6">
        <f t="shared" si="138"/>
        <v>0</v>
      </c>
      <c r="S345" s="6" t="str">
        <f t="shared" si="139"/>
        <v>1900/1/0</v>
      </c>
      <c r="T345" s="7">
        <f t="shared" si="145"/>
        <v>0</v>
      </c>
      <c r="U345" s="8">
        <f t="shared" si="140"/>
        <v>10000</v>
      </c>
      <c r="V345" s="7">
        <f t="shared" si="148"/>
        <v>0</v>
      </c>
      <c r="W345" s="9">
        <f t="shared" si="141"/>
        <v>0</v>
      </c>
      <c r="X345" s="9" t="str">
        <f t="shared" si="146"/>
        <v/>
      </c>
      <c r="Y345" s="9" t="str">
        <f t="shared" si="149"/>
        <v/>
      </c>
      <c r="Z345" s="10" t="str">
        <f t="shared" si="150"/>
        <v/>
      </c>
      <c r="AA345" s="9">
        <f t="shared" si="142"/>
        <v>0</v>
      </c>
      <c r="AB345" s="11" t="e">
        <f>COUNTIF(H$2:H345,"&gt;0")/(COUNTIF(H$2:H345,"&lt;0")+COUNTIF(H$2:H345,"&gt;0"))</f>
        <v>#DIV/0!</v>
      </c>
      <c r="AC345" s="11" t="e">
        <f t="shared" si="143"/>
        <v>#DIV/0!</v>
      </c>
      <c r="AD345" s="8" t="e">
        <f t="shared" si="144"/>
        <v>#DIV/0!</v>
      </c>
      <c r="AE345" s="11" t="e">
        <f t="shared" si="130"/>
        <v>#DIV/0!</v>
      </c>
      <c r="AF345" s="11" t="e">
        <f t="shared" si="131"/>
        <v>#DIV/0!</v>
      </c>
      <c r="AG345" s="12" t="str">
        <f>IF(ISERROR(SUMIF($G$1:$G345,"&gt;0")/-SUMIF($G$1:$G345,"&lt;0"))=FALSE,SUMIF($G$1:$G345,"&gt;0")/-SUMIF($G$1:$G345,"&lt;0"),"")</f>
        <v/>
      </c>
      <c r="AH345" s="12"/>
      <c r="AI345" s="21" t="str">
        <f t="shared" si="151"/>
        <v/>
      </c>
      <c r="AJ345" s="21" t="str">
        <f t="shared" si="152"/>
        <v/>
      </c>
      <c r="AK345" s="21" t="e">
        <f t="shared" si="153"/>
        <v>#DIV/0!</v>
      </c>
      <c r="AL345" s="6"/>
      <c r="AM345" s="6"/>
      <c r="AN345" s="6"/>
      <c r="AO345" s="6"/>
    </row>
    <row r="346" spans="1:41" ht="18.75" customHeight="1" thickBot="1">
      <c r="A346" t="str">
        <f t="shared" si="147"/>
        <v/>
      </c>
      <c r="B346" s="73"/>
      <c r="C346" s="73"/>
      <c r="D346" s="73"/>
      <c r="E346" s="73"/>
      <c r="F346" s="73"/>
      <c r="G346" s="73"/>
      <c r="H346" s="73"/>
      <c r="I346" s="74"/>
      <c r="J346" s="74"/>
      <c r="K346" s="73"/>
      <c r="L346" s="6" t="str">
        <f t="shared" si="132"/>
        <v>Saturday</v>
      </c>
      <c r="M346" s="6" t="str">
        <f t="shared" si="133"/>
        <v>Saturday</v>
      </c>
      <c r="N346" s="6">
        <f t="shared" si="134"/>
        <v>1900</v>
      </c>
      <c r="O346" s="6">
        <f t="shared" si="135"/>
        <v>1</v>
      </c>
      <c r="P346" s="6">
        <f t="shared" si="136"/>
        <v>0</v>
      </c>
      <c r="Q346" s="6">
        <f t="shared" si="137"/>
        <v>0</v>
      </c>
      <c r="R346" s="6">
        <f t="shared" si="138"/>
        <v>0</v>
      </c>
      <c r="S346" s="6" t="str">
        <f t="shared" si="139"/>
        <v>1900/1/0</v>
      </c>
      <c r="T346" s="7">
        <f t="shared" si="145"/>
        <v>0</v>
      </c>
      <c r="U346" s="8">
        <f t="shared" si="140"/>
        <v>10000</v>
      </c>
      <c r="V346" s="7">
        <f t="shared" si="148"/>
        <v>0</v>
      </c>
      <c r="W346" s="9">
        <f t="shared" si="141"/>
        <v>0</v>
      </c>
      <c r="X346" s="9" t="str">
        <f t="shared" si="146"/>
        <v/>
      </c>
      <c r="Y346" s="9" t="str">
        <f t="shared" si="149"/>
        <v/>
      </c>
      <c r="Z346" s="10" t="str">
        <f t="shared" si="150"/>
        <v/>
      </c>
      <c r="AA346" s="9">
        <f t="shared" si="142"/>
        <v>0</v>
      </c>
      <c r="AB346" s="11" t="e">
        <f>COUNTIF(H$2:H346,"&gt;0")/(COUNTIF(H$2:H346,"&lt;0")+COUNTIF(H$2:H346,"&gt;0"))</f>
        <v>#DIV/0!</v>
      </c>
      <c r="AC346" s="11" t="e">
        <f t="shared" si="143"/>
        <v>#DIV/0!</v>
      </c>
      <c r="AD346" s="8" t="e">
        <f t="shared" si="144"/>
        <v>#DIV/0!</v>
      </c>
      <c r="AE346" s="11" t="e">
        <f t="shared" si="130"/>
        <v>#DIV/0!</v>
      </c>
      <c r="AF346" s="11" t="e">
        <f t="shared" si="131"/>
        <v>#DIV/0!</v>
      </c>
      <c r="AG346" s="12" t="str">
        <f>IF(ISERROR(SUMIF($G$1:$G346,"&gt;0")/-SUMIF($G$1:$G346,"&lt;0"))=FALSE,SUMIF($G$1:$G346,"&gt;0")/-SUMIF($G$1:$G346,"&lt;0"),"")</f>
        <v/>
      </c>
      <c r="AH346" s="12"/>
      <c r="AI346" s="21" t="str">
        <f t="shared" si="151"/>
        <v/>
      </c>
      <c r="AJ346" s="21" t="str">
        <f t="shared" si="152"/>
        <v/>
      </c>
      <c r="AK346" s="21" t="e">
        <f t="shared" si="153"/>
        <v>#DIV/0!</v>
      </c>
      <c r="AL346" s="6"/>
      <c r="AM346" s="6"/>
      <c r="AN346" s="6"/>
      <c r="AO346" s="6"/>
    </row>
    <row r="347" spans="1:41" ht="18.75" customHeight="1" thickBot="1">
      <c r="A347" t="str">
        <f t="shared" si="147"/>
        <v/>
      </c>
      <c r="B347" s="73"/>
      <c r="C347" s="73"/>
      <c r="D347" s="73"/>
      <c r="E347" s="73"/>
      <c r="F347" s="73"/>
      <c r="G347" s="73"/>
      <c r="H347" s="73"/>
      <c r="I347" s="74"/>
      <c r="J347" s="74"/>
      <c r="K347" s="73"/>
      <c r="L347" s="6" t="str">
        <f t="shared" si="132"/>
        <v>Saturday</v>
      </c>
      <c r="M347" s="6" t="str">
        <f t="shared" si="133"/>
        <v>Saturday</v>
      </c>
      <c r="N347" s="6">
        <f t="shared" si="134"/>
        <v>1900</v>
      </c>
      <c r="O347" s="6">
        <f t="shared" si="135"/>
        <v>1</v>
      </c>
      <c r="P347" s="6">
        <f t="shared" si="136"/>
        <v>0</v>
      </c>
      <c r="Q347" s="6">
        <f t="shared" si="137"/>
        <v>0</v>
      </c>
      <c r="R347" s="6">
        <f t="shared" si="138"/>
        <v>0</v>
      </c>
      <c r="S347" s="6" t="str">
        <f t="shared" si="139"/>
        <v>1900/1/0</v>
      </c>
      <c r="T347" s="7">
        <f t="shared" si="145"/>
        <v>0</v>
      </c>
      <c r="U347" s="8">
        <f t="shared" si="140"/>
        <v>10000</v>
      </c>
      <c r="V347" s="7">
        <f t="shared" si="148"/>
        <v>0</v>
      </c>
      <c r="W347" s="9">
        <f t="shared" si="141"/>
        <v>0</v>
      </c>
      <c r="X347" s="9" t="str">
        <f t="shared" si="146"/>
        <v/>
      </c>
      <c r="Y347" s="9" t="str">
        <f t="shared" si="149"/>
        <v/>
      </c>
      <c r="Z347" s="10" t="str">
        <f t="shared" si="150"/>
        <v/>
      </c>
      <c r="AA347" s="9">
        <f t="shared" si="142"/>
        <v>0</v>
      </c>
      <c r="AB347" s="11" t="e">
        <f>COUNTIF(H$2:H347,"&gt;0")/(COUNTIF(H$2:H347,"&lt;0")+COUNTIF(H$2:H347,"&gt;0"))</f>
        <v>#DIV/0!</v>
      </c>
      <c r="AC347" s="11" t="e">
        <f t="shared" si="143"/>
        <v>#DIV/0!</v>
      </c>
      <c r="AD347" s="8" t="e">
        <f t="shared" si="144"/>
        <v>#DIV/0!</v>
      </c>
      <c r="AE347" s="11" t="e">
        <f t="shared" si="130"/>
        <v>#DIV/0!</v>
      </c>
      <c r="AF347" s="11" t="e">
        <f t="shared" si="131"/>
        <v>#DIV/0!</v>
      </c>
      <c r="AG347" s="12" t="str">
        <f>IF(ISERROR(SUMIF($G$1:$G347,"&gt;0")/-SUMIF($G$1:$G347,"&lt;0"))=FALSE,SUMIF($G$1:$G347,"&gt;0")/-SUMIF($G$1:$G347,"&lt;0"),"")</f>
        <v/>
      </c>
      <c r="AH347" s="12"/>
      <c r="AI347" s="21" t="str">
        <f t="shared" si="151"/>
        <v/>
      </c>
      <c r="AJ347" s="21" t="str">
        <f t="shared" si="152"/>
        <v/>
      </c>
      <c r="AK347" s="21" t="e">
        <f t="shared" si="153"/>
        <v>#DIV/0!</v>
      </c>
      <c r="AL347" s="6"/>
      <c r="AM347" s="6"/>
      <c r="AN347" s="6"/>
      <c r="AO347" s="6"/>
    </row>
    <row r="348" spans="1:41" ht="18.75" customHeight="1" thickBot="1">
      <c r="A348" t="str">
        <f t="shared" si="147"/>
        <v/>
      </c>
      <c r="B348" s="73"/>
      <c r="C348" s="73"/>
      <c r="D348" s="73"/>
      <c r="E348" s="73"/>
      <c r="F348" s="73"/>
      <c r="G348" s="73"/>
      <c r="H348" s="73"/>
      <c r="I348" s="74"/>
      <c r="J348" s="74"/>
      <c r="K348" s="73"/>
      <c r="L348" s="6" t="str">
        <f t="shared" si="132"/>
        <v>Saturday</v>
      </c>
      <c r="M348" s="6" t="str">
        <f t="shared" si="133"/>
        <v>Saturday</v>
      </c>
      <c r="N348" s="6">
        <f t="shared" si="134"/>
        <v>1900</v>
      </c>
      <c r="O348" s="6">
        <f t="shared" si="135"/>
        <v>1</v>
      </c>
      <c r="P348" s="6">
        <f t="shared" si="136"/>
        <v>0</v>
      </c>
      <c r="Q348" s="6">
        <f t="shared" si="137"/>
        <v>0</v>
      </c>
      <c r="R348" s="6">
        <f t="shared" si="138"/>
        <v>0</v>
      </c>
      <c r="S348" s="6" t="str">
        <f t="shared" si="139"/>
        <v>1900/1/0</v>
      </c>
      <c r="T348" s="7">
        <f t="shared" si="145"/>
        <v>0</v>
      </c>
      <c r="U348" s="8">
        <f t="shared" si="140"/>
        <v>10000</v>
      </c>
      <c r="V348" s="7">
        <f t="shared" si="148"/>
        <v>0</v>
      </c>
      <c r="W348" s="9">
        <f t="shared" si="141"/>
        <v>0</v>
      </c>
      <c r="X348" s="9" t="str">
        <f t="shared" si="146"/>
        <v/>
      </c>
      <c r="Y348" s="9" t="str">
        <f t="shared" si="149"/>
        <v/>
      </c>
      <c r="Z348" s="10" t="str">
        <f t="shared" si="150"/>
        <v/>
      </c>
      <c r="AA348" s="9">
        <f t="shared" si="142"/>
        <v>0</v>
      </c>
      <c r="AB348" s="11" t="e">
        <f>COUNTIF(H$2:H348,"&gt;0")/(COUNTIF(H$2:H348,"&lt;0")+COUNTIF(H$2:H348,"&gt;0"))</f>
        <v>#DIV/0!</v>
      </c>
      <c r="AC348" s="11" t="e">
        <f t="shared" si="143"/>
        <v>#DIV/0!</v>
      </c>
      <c r="AD348" s="8" t="e">
        <f t="shared" si="144"/>
        <v>#DIV/0!</v>
      </c>
      <c r="AE348" s="11" t="e">
        <f t="shared" si="130"/>
        <v>#DIV/0!</v>
      </c>
      <c r="AF348" s="11" t="e">
        <f t="shared" si="131"/>
        <v>#DIV/0!</v>
      </c>
      <c r="AG348" s="12" t="str">
        <f>IF(ISERROR(SUMIF($G$1:$G348,"&gt;0")/-SUMIF($G$1:$G348,"&lt;0"))=FALSE,SUMIF($G$1:$G348,"&gt;0")/-SUMIF($G$1:$G348,"&lt;0"),"")</f>
        <v/>
      </c>
      <c r="AH348" s="12"/>
      <c r="AI348" s="21" t="str">
        <f t="shared" si="151"/>
        <v/>
      </c>
      <c r="AJ348" s="21" t="str">
        <f t="shared" si="152"/>
        <v/>
      </c>
      <c r="AK348" s="21" t="e">
        <f t="shared" si="153"/>
        <v>#DIV/0!</v>
      </c>
      <c r="AL348" s="6"/>
      <c r="AM348" s="6"/>
      <c r="AN348" s="6"/>
      <c r="AO348" s="6"/>
    </row>
    <row r="349" spans="1:41" ht="18.75" customHeight="1" thickBot="1">
      <c r="A349" t="str">
        <f t="shared" si="147"/>
        <v/>
      </c>
      <c r="B349" s="73"/>
      <c r="C349" s="73"/>
      <c r="D349" s="73"/>
      <c r="E349" s="73"/>
      <c r="F349" s="73"/>
      <c r="G349" s="73"/>
      <c r="H349" s="73"/>
      <c r="I349" s="74"/>
      <c r="J349" s="74"/>
      <c r="K349" s="73"/>
      <c r="L349" s="6" t="str">
        <f t="shared" si="132"/>
        <v>Saturday</v>
      </c>
      <c r="M349" s="6" t="str">
        <f t="shared" si="133"/>
        <v>Saturday</v>
      </c>
      <c r="N349" s="6">
        <f t="shared" si="134"/>
        <v>1900</v>
      </c>
      <c r="O349" s="6">
        <f t="shared" si="135"/>
        <v>1</v>
      </c>
      <c r="P349" s="6">
        <f t="shared" si="136"/>
        <v>0</v>
      </c>
      <c r="Q349" s="6">
        <f t="shared" si="137"/>
        <v>0</v>
      </c>
      <c r="R349" s="6">
        <f t="shared" si="138"/>
        <v>0</v>
      </c>
      <c r="S349" s="6" t="str">
        <f t="shared" si="139"/>
        <v>1900/1/0</v>
      </c>
      <c r="T349" s="7">
        <f t="shared" si="145"/>
        <v>0</v>
      </c>
      <c r="U349" s="8">
        <f t="shared" si="140"/>
        <v>10000</v>
      </c>
      <c r="V349" s="7">
        <f t="shared" si="148"/>
        <v>0</v>
      </c>
      <c r="W349" s="9">
        <f t="shared" si="141"/>
        <v>0</v>
      </c>
      <c r="X349" s="9" t="str">
        <f t="shared" si="146"/>
        <v/>
      </c>
      <c r="Y349" s="9" t="str">
        <f t="shared" si="149"/>
        <v/>
      </c>
      <c r="Z349" s="10" t="str">
        <f t="shared" si="150"/>
        <v/>
      </c>
      <c r="AA349" s="9">
        <f t="shared" si="142"/>
        <v>0</v>
      </c>
      <c r="AB349" s="11" t="e">
        <f>COUNTIF(H$2:H349,"&gt;0")/(COUNTIF(H$2:H349,"&lt;0")+COUNTIF(H$2:H349,"&gt;0"))</f>
        <v>#DIV/0!</v>
      </c>
      <c r="AC349" s="11" t="e">
        <f t="shared" si="143"/>
        <v>#DIV/0!</v>
      </c>
      <c r="AD349" s="8" t="e">
        <f t="shared" si="144"/>
        <v>#DIV/0!</v>
      </c>
      <c r="AE349" s="11" t="e">
        <f t="shared" si="130"/>
        <v>#DIV/0!</v>
      </c>
      <c r="AF349" s="11" t="e">
        <f t="shared" si="131"/>
        <v>#DIV/0!</v>
      </c>
      <c r="AG349" s="12" t="str">
        <f>IF(ISERROR(SUMIF($G$1:$G349,"&gt;0")/-SUMIF($G$1:$G349,"&lt;0"))=FALSE,SUMIF($G$1:$G349,"&gt;0")/-SUMIF($G$1:$G349,"&lt;0"),"")</f>
        <v/>
      </c>
      <c r="AH349" s="12"/>
      <c r="AI349" s="21" t="str">
        <f t="shared" si="151"/>
        <v/>
      </c>
      <c r="AJ349" s="21" t="str">
        <f t="shared" si="152"/>
        <v/>
      </c>
      <c r="AK349" s="21" t="e">
        <f t="shared" si="153"/>
        <v>#DIV/0!</v>
      </c>
      <c r="AL349" s="6"/>
      <c r="AM349" s="6"/>
      <c r="AN349" s="6"/>
      <c r="AO349" s="6"/>
    </row>
    <row r="350" spans="1:41" ht="18.75" customHeight="1" thickBot="1">
      <c r="A350" t="str">
        <f t="shared" si="147"/>
        <v/>
      </c>
      <c r="B350" s="73"/>
      <c r="C350" s="73"/>
      <c r="D350" s="73"/>
      <c r="E350" s="73"/>
      <c r="F350" s="73"/>
      <c r="G350" s="73"/>
      <c r="H350" s="73"/>
      <c r="I350" s="74"/>
      <c r="J350" s="74"/>
      <c r="K350" s="73"/>
      <c r="L350" s="6" t="str">
        <f t="shared" si="132"/>
        <v>Saturday</v>
      </c>
      <c r="M350" s="6" t="str">
        <f t="shared" si="133"/>
        <v>Saturday</v>
      </c>
      <c r="N350" s="6">
        <f t="shared" si="134"/>
        <v>1900</v>
      </c>
      <c r="O350" s="6">
        <f t="shared" si="135"/>
        <v>1</v>
      </c>
      <c r="P350" s="6">
        <f t="shared" si="136"/>
        <v>0</v>
      </c>
      <c r="Q350" s="6">
        <f t="shared" si="137"/>
        <v>0</v>
      </c>
      <c r="R350" s="6">
        <f t="shared" si="138"/>
        <v>0</v>
      </c>
      <c r="S350" s="6" t="str">
        <f t="shared" si="139"/>
        <v>1900/1/0</v>
      </c>
      <c r="T350" s="7">
        <f t="shared" si="145"/>
        <v>0</v>
      </c>
      <c r="U350" s="8">
        <f t="shared" si="140"/>
        <v>10000</v>
      </c>
      <c r="V350" s="7">
        <f t="shared" si="148"/>
        <v>0</v>
      </c>
      <c r="W350" s="9">
        <f t="shared" si="141"/>
        <v>0</v>
      </c>
      <c r="X350" s="9" t="str">
        <f t="shared" si="146"/>
        <v/>
      </c>
      <c r="Y350" s="9" t="str">
        <f t="shared" si="149"/>
        <v/>
      </c>
      <c r="Z350" s="10" t="str">
        <f t="shared" si="150"/>
        <v/>
      </c>
      <c r="AA350" s="9">
        <f t="shared" si="142"/>
        <v>0</v>
      </c>
      <c r="AB350" s="11" t="e">
        <f>COUNTIF(H$2:H350,"&gt;0")/(COUNTIF(H$2:H350,"&lt;0")+COUNTIF(H$2:H350,"&gt;0"))</f>
        <v>#DIV/0!</v>
      </c>
      <c r="AC350" s="11" t="e">
        <f t="shared" si="143"/>
        <v>#DIV/0!</v>
      </c>
      <c r="AD350" s="8" t="e">
        <f t="shared" si="144"/>
        <v>#DIV/0!</v>
      </c>
      <c r="AE350" s="11" t="e">
        <f t="shared" si="130"/>
        <v>#DIV/0!</v>
      </c>
      <c r="AF350" s="11" t="e">
        <f t="shared" si="131"/>
        <v>#DIV/0!</v>
      </c>
      <c r="AG350" s="12" t="str">
        <f>IF(ISERROR(SUMIF($G$1:$G350,"&gt;0")/-SUMIF($G$1:$G350,"&lt;0"))=FALSE,SUMIF($G$1:$G350,"&gt;0")/-SUMIF($G$1:$G350,"&lt;0"),"")</f>
        <v/>
      </c>
      <c r="AH350" s="12"/>
      <c r="AI350" s="21" t="str">
        <f t="shared" si="151"/>
        <v/>
      </c>
      <c r="AJ350" s="21" t="str">
        <f t="shared" si="152"/>
        <v/>
      </c>
      <c r="AK350" s="21" t="e">
        <f t="shared" si="153"/>
        <v>#DIV/0!</v>
      </c>
      <c r="AL350" s="6"/>
      <c r="AM350" s="6"/>
      <c r="AN350" s="6"/>
      <c r="AO350" s="6"/>
    </row>
    <row r="351" spans="1:41" ht="18.75" customHeight="1" thickBot="1">
      <c r="A351" t="str">
        <f t="shared" si="147"/>
        <v/>
      </c>
      <c r="B351" s="73"/>
      <c r="C351" s="73"/>
      <c r="D351" s="73"/>
      <c r="E351" s="73"/>
      <c r="F351" s="73"/>
      <c r="G351" s="73"/>
      <c r="H351" s="73"/>
      <c r="I351" s="74"/>
      <c r="J351" s="74"/>
      <c r="K351" s="73"/>
      <c r="L351" s="6" t="str">
        <f t="shared" si="132"/>
        <v>Saturday</v>
      </c>
      <c r="M351" s="6" t="str">
        <f t="shared" si="133"/>
        <v>Saturday</v>
      </c>
      <c r="N351" s="6">
        <f t="shared" si="134"/>
        <v>1900</v>
      </c>
      <c r="O351" s="6">
        <f t="shared" si="135"/>
        <v>1</v>
      </c>
      <c r="P351" s="6">
        <f t="shared" si="136"/>
        <v>0</v>
      </c>
      <c r="Q351" s="6">
        <f t="shared" si="137"/>
        <v>0</v>
      </c>
      <c r="R351" s="6">
        <f t="shared" si="138"/>
        <v>0</v>
      </c>
      <c r="S351" s="6" t="str">
        <f t="shared" si="139"/>
        <v>1900/1/0</v>
      </c>
      <c r="T351" s="7">
        <f t="shared" si="145"/>
        <v>0</v>
      </c>
      <c r="U351" s="8">
        <f t="shared" si="140"/>
        <v>10000</v>
      </c>
      <c r="V351" s="7">
        <f t="shared" si="148"/>
        <v>0</v>
      </c>
      <c r="W351" s="9">
        <f t="shared" si="141"/>
        <v>0</v>
      </c>
      <c r="X351" s="9" t="str">
        <f t="shared" si="146"/>
        <v/>
      </c>
      <c r="Y351" s="9" t="str">
        <f t="shared" si="149"/>
        <v/>
      </c>
      <c r="Z351" s="10" t="str">
        <f t="shared" si="150"/>
        <v/>
      </c>
      <c r="AA351" s="9">
        <f t="shared" si="142"/>
        <v>0</v>
      </c>
      <c r="AB351" s="11" t="e">
        <f>COUNTIF(H$2:H351,"&gt;0")/(COUNTIF(H$2:H351,"&lt;0")+COUNTIF(H$2:H351,"&gt;0"))</f>
        <v>#DIV/0!</v>
      </c>
      <c r="AC351" s="11" t="e">
        <f t="shared" si="143"/>
        <v>#DIV/0!</v>
      </c>
      <c r="AD351" s="8" t="e">
        <f t="shared" si="144"/>
        <v>#DIV/0!</v>
      </c>
      <c r="AE351" s="11" t="e">
        <f t="shared" si="130"/>
        <v>#DIV/0!</v>
      </c>
      <c r="AF351" s="11" t="e">
        <f t="shared" si="131"/>
        <v>#DIV/0!</v>
      </c>
      <c r="AG351" s="12" t="str">
        <f>IF(ISERROR(SUMIF($G$1:$G351,"&gt;0")/-SUMIF($G$1:$G351,"&lt;0"))=FALSE,SUMIF($G$1:$G351,"&gt;0")/-SUMIF($G$1:$G351,"&lt;0"),"")</f>
        <v/>
      </c>
      <c r="AH351" s="12"/>
      <c r="AI351" s="21" t="str">
        <f t="shared" si="151"/>
        <v/>
      </c>
      <c r="AJ351" s="21" t="str">
        <f t="shared" si="152"/>
        <v/>
      </c>
      <c r="AK351" s="21" t="e">
        <f t="shared" si="153"/>
        <v>#DIV/0!</v>
      </c>
      <c r="AL351" s="6"/>
      <c r="AM351" s="6"/>
      <c r="AN351" s="6"/>
      <c r="AO351" s="6"/>
    </row>
    <row r="352" spans="1:41" ht="18.75" customHeight="1" thickBot="1">
      <c r="A352" t="str">
        <f t="shared" si="147"/>
        <v/>
      </c>
      <c r="B352" s="73"/>
      <c r="C352" s="73"/>
      <c r="D352" s="73"/>
      <c r="E352" s="73"/>
      <c r="F352" s="73"/>
      <c r="G352" s="73"/>
      <c r="H352" s="73"/>
      <c r="I352" s="74"/>
      <c r="J352" s="74"/>
      <c r="K352" s="73"/>
      <c r="L352" s="6" t="str">
        <f t="shared" si="132"/>
        <v>Saturday</v>
      </c>
      <c r="M352" s="6" t="str">
        <f t="shared" si="133"/>
        <v>Saturday</v>
      </c>
      <c r="N352" s="6">
        <f t="shared" si="134"/>
        <v>1900</v>
      </c>
      <c r="O352" s="6">
        <f t="shared" si="135"/>
        <v>1</v>
      </c>
      <c r="P352" s="6">
        <f t="shared" si="136"/>
        <v>0</v>
      </c>
      <c r="Q352" s="6">
        <f t="shared" si="137"/>
        <v>0</v>
      </c>
      <c r="R352" s="6">
        <f t="shared" si="138"/>
        <v>0</v>
      </c>
      <c r="S352" s="6" t="str">
        <f t="shared" si="139"/>
        <v>1900/1/0</v>
      </c>
      <c r="T352" s="7">
        <f t="shared" si="145"/>
        <v>0</v>
      </c>
      <c r="U352" s="8">
        <f t="shared" si="140"/>
        <v>10000</v>
      </c>
      <c r="V352" s="7">
        <f t="shared" si="148"/>
        <v>0</v>
      </c>
      <c r="W352" s="9">
        <f t="shared" si="141"/>
        <v>0</v>
      </c>
      <c r="X352" s="9" t="str">
        <f t="shared" si="146"/>
        <v/>
      </c>
      <c r="Y352" s="9" t="str">
        <f t="shared" si="149"/>
        <v/>
      </c>
      <c r="Z352" s="10" t="str">
        <f t="shared" si="150"/>
        <v/>
      </c>
      <c r="AA352" s="9">
        <f t="shared" si="142"/>
        <v>0</v>
      </c>
      <c r="AB352" s="11" t="e">
        <f>COUNTIF(H$2:H352,"&gt;0")/(COUNTIF(H$2:H352,"&lt;0")+COUNTIF(H$2:H352,"&gt;0"))</f>
        <v>#DIV/0!</v>
      </c>
      <c r="AC352" s="11" t="e">
        <f t="shared" si="143"/>
        <v>#DIV/0!</v>
      </c>
      <c r="AD352" s="8" t="e">
        <f t="shared" si="144"/>
        <v>#DIV/0!</v>
      </c>
      <c r="AE352" s="11" t="e">
        <f t="shared" ref="AE352:AE415" si="154">COUNTIF($H322:$H352,"&gt;0")/(COUNTIF($H322:$H352,"&lt;0")+COUNTIF($H322:$H352,"&gt;0"))</f>
        <v>#DIV/0!</v>
      </c>
      <c r="AF352" s="11" t="e">
        <f t="shared" ref="AF352:AF415" si="155">SUM($H322:$H352)/COUNT($H322:$H352)</f>
        <v>#DIV/0!</v>
      </c>
      <c r="AG352" s="12" t="str">
        <f>IF(ISERROR(SUMIF($G$1:$G352,"&gt;0")/-SUMIF($G$1:$G352,"&lt;0"))=FALSE,SUMIF($G$1:$G352,"&gt;0")/-SUMIF($G$1:$G352,"&lt;0"),"")</f>
        <v/>
      </c>
      <c r="AH352" s="12"/>
      <c r="AI352" s="21" t="str">
        <f t="shared" si="151"/>
        <v/>
      </c>
      <c r="AJ352" s="21" t="str">
        <f t="shared" si="152"/>
        <v/>
      </c>
      <c r="AK352" s="21" t="e">
        <f t="shared" si="153"/>
        <v>#DIV/0!</v>
      </c>
      <c r="AL352" s="6"/>
      <c r="AM352" s="6"/>
      <c r="AN352" s="6"/>
      <c r="AO352" s="6"/>
    </row>
    <row r="353" spans="1:41" ht="18.75" customHeight="1" thickBot="1">
      <c r="A353" t="str">
        <f t="shared" si="147"/>
        <v/>
      </c>
      <c r="B353" s="73"/>
      <c r="C353" s="73"/>
      <c r="D353" s="73"/>
      <c r="E353" s="73"/>
      <c r="F353" s="73"/>
      <c r="G353" s="73"/>
      <c r="H353" s="73"/>
      <c r="I353" s="74"/>
      <c r="J353" s="74"/>
      <c r="K353" s="73"/>
      <c r="L353" s="6" t="str">
        <f t="shared" si="132"/>
        <v>Saturday</v>
      </c>
      <c r="M353" s="6" t="str">
        <f t="shared" si="133"/>
        <v>Saturday</v>
      </c>
      <c r="N353" s="6">
        <f t="shared" si="134"/>
        <v>1900</v>
      </c>
      <c r="O353" s="6">
        <f t="shared" si="135"/>
        <v>1</v>
      </c>
      <c r="P353" s="6">
        <f t="shared" si="136"/>
        <v>0</v>
      </c>
      <c r="Q353" s="6">
        <f t="shared" si="137"/>
        <v>0</v>
      </c>
      <c r="R353" s="6">
        <f t="shared" si="138"/>
        <v>0</v>
      </c>
      <c r="S353" s="6" t="str">
        <f t="shared" si="139"/>
        <v>1900/1/0</v>
      </c>
      <c r="T353" s="7">
        <f t="shared" si="145"/>
        <v>0</v>
      </c>
      <c r="U353" s="8">
        <f t="shared" si="140"/>
        <v>10000</v>
      </c>
      <c r="V353" s="7">
        <f t="shared" si="148"/>
        <v>0</v>
      </c>
      <c r="W353" s="9">
        <f t="shared" si="141"/>
        <v>0</v>
      </c>
      <c r="X353" s="9" t="str">
        <f t="shared" si="146"/>
        <v/>
      </c>
      <c r="Y353" s="9" t="str">
        <f t="shared" si="149"/>
        <v/>
      </c>
      <c r="Z353" s="10" t="str">
        <f t="shared" si="150"/>
        <v/>
      </c>
      <c r="AA353" s="9">
        <f t="shared" si="142"/>
        <v>0</v>
      </c>
      <c r="AB353" s="11" t="e">
        <f>COUNTIF(H$2:H353,"&gt;0")/(COUNTIF(H$2:H353,"&lt;0")+COUNTIF(H$2:H353,"&gt;0"))</f>
        <v>#DIV/0!</v>
      </c>
      <c r="AC353" s="11" t="e">
        <f t="shared" si="143"/>
        <v>#DIV/0!</v>
      </c>
      <c r="AD353" s="8" t="e">
        <f t="shared" si="144"/>
        <v>#DIV/0!</v>
      </c>
      <c r="AE353" s="11" t="e">
        <f t="shared" si="154"/>
        <v>#DIV/0!</v>
      </c>
      <c r="AF353" s="11" t="e">
        <f t="shared" si="155"/>
        <v>#DIV/0!</v>
      </c>
      <c r="AG353" s="12" t="str">
        <f>IF(ISERROR(SUMIF($G$1:$G353,"&gt;0")/-SUMIF($G$1:$G353,"&lt;0"))=FALSE,SUMIF($G$1:$G353,"&gt;0")/-SUMIF($G$1:$G353,"&lt;0"),"")</f>
        <v/>
      </c>
      <c r="AH353" s="12"/>
      <c r="AI353" s="21" t="str">
        <f t="shared" si="151"/>
        <v/>
      </c>
      <c r="AJ353" s="21" t="str">
        <f t="shared" si="152"/>
        <v/>
      </c>
      <c r="AK353" s="21" t="e">
        <f t="shared" si="153"/>
        <v>#DIV/0!</v>
      </c>
      <c r="AL353" s="6"/>
      <c r="AM353" s="6"/>
      <c r="AN353" s="6"/>
      <c r="AO353" s="6"/>
    </row>
    <row r="354" spans="1:41" ht="18.75" customHeight="1" thickBot="1">
      <c r="A354" t="str">
        <f t="shared" si="147"/>
        <v/>
      </c>
      <c r="B354" s="73"/>
      <c r="C354" s="73"/>
      <c r="D354" s="73"/>
      <c r="E354" s="73"/>
      <c r="F354" s="73"/>
      <c r="G354" s="73"/>
      <c r="H354" s="73"/>
      <c r="I354" s="74"/>
      <c r="J354" s="74"/>
      <c r="K354" s="73"/>
      <c r="L354" s="6" t="str">
        <f t="shared" si="132"/>
        <v>Saturday</v>
      </c>
      <c r="M354" s="6" t="str">
        <f t="shared" si="133"/>
        <v>Saturday</v>
      </c>
      <c r="N354" s="6">
        <f t="shared" si="134"/>
        <v>1900</v>
      </c>
      <c r="O354" s="6">
        <f t="shared" si="135"/>
        <v>1</v>
      </c>
      <c r="P354" s="6">
        <f t="shared" si="136"/>
        <v>0</v>
      </c>
      <c r="Q354" s="6">
        <f t="shared" si="137"/>
        <v>0</v>
      </c>
      <c r="R354" s="6">
        <f t="shared" si="138"/>
        <v>0</v>
      </c>
      <c r="S354" s="6" t="str">
        <f t="shared" si="139"/>
        <v>1900/1/0</v>
      </c>
      <c r="T354" s="7">
        <f t="shared" si="145"/>
        <v>0</v>
      </c>
      <c r="U354" s="8">
        <f t="shared" si="140"/>
        <v>10000</v>
      </c>
      <c r="V354" s="7">
        <f t="shared" si="148"/>
        <v>0</v>
      </c>
      <c r="W354" s="9">
        <f t="shared" si="141"/>
        <v>0</v>
      </c>
      <c r="X354" s="9" t="str">
        <f t="shared" si="146"/>
        <v/>
      </c>
      <c r="Y354" s="9" t="str">
        <f t="shared" si="149"/>
        <v/>
      </c>
      <c r="Z354" s="10" t="str">
        <f t="shared" si="150"/>
        <v/>
      </c>
      <c r="AA354" s="9">
        <f t="shared" si="142"/>
        <v>0</v>
      </c>
      <c r="AB354" s="11" t="e">
        <f>COUNTIF(H$2:H354,"&gt;0")/(COUNTIF(H$2:H354,"&lt;0")+COUNTIF(H$2:H354,"&gt;0"))</f>
        <v>#DIV/0!</v>
      </c>
      <c r="AC354" s="11" t="e">
        <f t="shared" si="143"/>
        <v>#DIV/0!</v>
      </c>
      <c r="AD354" s="8" t="e">
        <f t="shared" si="144"/>
        <v>#DIV/0!</v>
      </c>
      <c r="AE354" s="11" t="e">
        <f t="shared" si="154"/>
        <v>#DIV/0!</v>
      </c>
      <c r="AF354" s="11" t="e">
        <f t="shared" si="155"/>
        <v>#DIV/0!</v>
      </c>
      <c r="AG354" s="12" t="str">
        <f>IF(ISERROR(SUMIF($G$1:$G354,"&gt;0")/-SUMIF($G$1:$G354,"&lt;0"))=FALSE,SUMIF($G$1:$G354,"&gt;0")/-SUMIF($G$1:$G354,"&lt;0"),"")</f>
        <v/>
      </c>
      <c r="AH354" s="12"/>
      <c r="AI354" s="21" t="str">
        <f t="shared" si="151"/>
        <v/>
      </c>
      <c r="AJ354" s="21" t="str">
        <f t="shared" si="152"/>
        <v/>
      </c>
      <c r="AK354" s="21" t="e">
        <f t="shared" si="153"/>
        <v>#DIV/0!</v>
      </c>
      <c r="AL354" s="6"/>
      <c r="AM354" s="6"/>
      <c r="AN354" s="6"/>
      <c r="AO354" s="6"/>
    </row>
    <row r="355" spans="1:41" ht="18.75" customHeight="1" thickBot="1">
      <c r="A355" t="str">
        <f t="shared" si="147"/>
        <v/>
      </c>
      <c r="B355" s="73"/>
      <c r="C355" s="73"/>
      <c r="D355" s="73"/>
      <c r="E355" s="73"/>
      <c r="F355" s="73"/>
      <c r="G355" s="73"/>
      <c r="H355" s="73"/>
      <c r="I355" s="74"/>
      <c r="J355" s="74"/>
      <c r="K355" s="73"/>
      <c r="L355" s="6" t="str">
        <f t="shared" si="132"/>
        <v>Saturday</v>
      </c>
      <c r="M355" s="6" t="str">
        <f t="shared" si="133"/>
        <v>Saturday</v>
      </c>
      <c r="N355" s="6">
        <f t="shared" si="134"/>
        <v>1900</v>
      </c>
      <c r="O355" s="6">
        <f t="shared" si="135"/>
        <v>1</v>
      </c>
      <c r="P355" s="6">
        <f t="shared" si="136"/>
        <v>0</v>
      </c>
      <c r="Q355" s="6">
        <f t="shared" si="137"/>
        <v>0</v>
      </c>
      <c r="R355" s="6">
        <f t="shared" si="138"/>
        <v>0</v>
      </c>
      <c r="S355" s="6" t="str">
        <f t="shared" si="139"/>
        <v>1900/1/0</v>
      </c>
      <c r="T355" s="7">
        <f t="shared" si="145"/>
        <v>0</v>
      </c>
      <c r="U355" s="8">
        <f t="shared" si="140"/>
        <v>10000</v>
      </c>
      <c r="V355" s="7">
        <f t="shared" si="148"/>
        <v>0</v>
      </c>
      <c r="W355" s="9">
        <f t="shared" si="141"/>
        <v>0</v>
      </c>
      <c r="X355" s="9" t="str">
        <f t="shared" si="146"/>
        <v/>
      </c>
      <c r="Y355" s="9" t="str">
        <f t="shared" si="149"/>
        <v/>
      </c>
      <c r="Z355" s="10" t="str">
        <f t="shared" si="150"/>
        <v/>
      </c>
      <c r="AA355" s="9">
        <f t="shared" si="142"/>
        <v>0</v>
      </c>
      <c r="AB355" s="11" t="e">
        <f>COUNTIF(H$2:H355,"&gt;0")/(COUNTIF(H$2:H355,"&lt;0")+COUNTIF(H$2:H355,"&gt;0"))</f>
        <v>#DIV/0!</v>
      </c>
      <c r="AC355" s="11" t="e">
        <f t="shared" si="143"/>
        <v>#DIV/0!</v>
      </c>
      <c r="AD355" s="8" t="e">
        <f t="shared" si="144"/>
        <v>#DIV/0!</v>
      </c>
      <c r="AE355" s="11" t="e">
        <f t="shared" si="154"/>
        <v>#DIV/0!</v>
      </c>
      <c r="AF355" s="11" t="e">
        <f t="shared" si="155"/>
        <v>#DIV/0!</v>
      </c>
      <c r="AG355" s="12" t="str">
        <f>IF(ISERROR(SUMIF($G$1:$G355,"&gt;0")/-SUMIF($G$1:$G355,"&lt;0"))=FALSE,SUMIF($G$1:$G355,"&gt;0")/-SUMIF($G$1:$G355,"&lt;0"),"")</f>
        <v/>
      </c>
      <c r="AH355" s="12"/>
      <c r="AI355" s="21" t="str">
        <f t="shared" si="151"/>
        <v/>
      </c>
      <c r="AJ355" s="21" t="str">
        <f t="shared" si="152"/>
        <v/>
      </c>
      <c r="AK355" s="21" t="e">
        <f t="shared" si="153"/>
        <v>#DIV/0!</v>
      </c>
      <c r="AL355" s="6"/>
      <c r="AM355" s="6"/>
      <c r="AN355" s="6"/>
      <c r="AO355" s="6"/>
    </row>
    <row r="356" spans="1:41" ht="18.75" customHeight="1" thickBot="1">
      <c r="A356" t="str">
        <f t="shared" si="147"/>
        <v/>
      </c>
      <c r="B356" s="73"/>
      <c r="C356" s="73"/>
      <c r="D356" s="73"/>
      <c r="E356" s="73"/>
      <c r="F356" s="73"/>
      <c r="G356" s="73"/>
      <c r="H356" s="73"/>
      <c r="I356" s="74"/>
      <c r="J356" s="74"/>
      <c r="K356" s="73"/>
      <c r="L356" s="6" t="str">
        <f t="shared" si="132"/>
        <v>Saturday</v>
      </c>
      <c r="M356" s="6" t="str">
        <f t="shared" si="133"/>
        <v>Saturday</v>
      </c>
      <c r="N356" s="6">
        <f t="shared" si="134"/>
        <v>1900</v>
      </c>
      <c r="O356" s="6">
        <f t="shared" si="135"/>
        <v>1</v>
      </c>
      <c r="P356" s="6">
        <f t="shared" si="136"/>
        <v>0</v>
      </c>
      <c r="Q356" s="6">
        <f t="shared" si="137"/>
        <v>0</v>
      </c>
      <c r="R356" s="6">
        <f t="shared" si="138"/>
        <v>0</v>
      </c>
      <c r="S356" s="6" t="str">
        <f t="shared" si="139"/>
        <v>1900/1/0</v>
      </c>
      <c r="T356" s="7">
        <f t="shared" si="145"/>
        <v>0</v>
      </c>
      <c r="U356" s="8">
        <f t="shared" si="140"/>
        <v>10000</v>
      </c>
      <c r="V356" s="7">
        <f t="shared" si="148"/>
        <v>0</v>
      </c>
      <c r="W356" s="9">
        <f t="shared" si="141"/>
        <v>0</v>
      </c>
      <c r="X356" s="9" t="str">
        <f t="shared" si="146"/>
        <v/>
      </c>
      <c r="Y356" s="9" t="str">
        <f t="shared" si="149"/>
        <v/>
      </c>
      <c r="Z356" s="10" t="str">
        <f t="shared" si="150"/>
        <v/>
      </c>
      <c r="AA356" s="9">
        <f t="shared" si="142"/>
        <v>0</v>
      </c>
      <c r="AB356" s="11" t="e">
        <f>COUNTIF(H$2:H356,"&gt;0")/(COUNTIF(H$2:H356,"&lt;0")+COUNTIF(H$2:H356,"&gt;0"))</f>
        <v>#DIV/0!</v>
      </c>
      <c r="AC356" s="11" t="e">
        <f t="shared" si="143"/>
        <v>#DIV/0!</v>
      </c>
      <c r="AD356" s="8" t="e">
        <f t="shared" si="144"/>
        <v>#DIV/0!</v>
      </c>
      <c r="AE356" s="11" t="e">
        <f t="shared" si="154"/>
        <v>#DIV/0!</v>
      </c>
      <c r="AF356" s="11" t="e">
        <f t="shared" si="155"/>
        <v>#DIV/0!</v>
      </c>
      <c r="AG356" s="12" t="str">
        <f>IF(ISERROR(SUMIF($G$1:$G356,"&gt;0")/-SUMIF($G$1:$G356,"&lt;0"))=FALSE,SUMIF($G$1:$G356,"&gt;0")/-SUMIF($G$1:$G356,"&lt;0"),"")</f>
        <v/>
      </c>
      <c r="AH356" s="12"/>
      <c r="AI356" s="21" t="str">
        <f t="shared" si="151"/>
        <v/>
      </c>
      <c r="AJ356" s="21" t="str">
        <f t="shared" si="152"/>
        <v/>
      </c>
      <c r="AK356" s="21" t="e">
        <f t="shared" si="153"/>
        <v>#DIV/0!</v>
      </c>
      <c r="AL356" s="6"/>
      <c r="AM356" s="6"/>
      <c r="AN356" s="6"/>
      <c r="AO356" s="6"/>
    </row>
    <row r="357" spans="1:41" ht="18.75" customHeight="1" thickBot="1">
      <c r="A357" t="str">
        <f t="shared" si="147"/>
        <v/>
      </c>
      <c r="B357" s="73"/>
      <c r="C357" s="73"/>
      <c r="D357" s="73"/>
      <c r="E357" s="73"/>
      <c r="F357" s="73"/>
      <c r="G357" s="73"/>
      <c r="H357" s="73"/>
      <c r="I357" s="74"/>
      <c r="J357" s="74"/>
      <c r="K357" s="73"/>
      <c r="L357" s="6" t="str">
        <f t="shared" si="132"/>
        <v>Saturday</v>
      </c>
      <c r="M357" s="6" t="str">
        <f t="shared" si="133"/>
        <v>Saturday</v>
      </c>
      <c r="N357" s="6">
        <f t="shared" si="134"/>
        <v>1900</v>
      </c>
      <c r="O357" s="6">
        <f t="shared" si="135"/>
        <v>1</v>
      </c>
      <c r="P357" s="6">
        <f t="shared" si="136"/>
        <v>0</v>
      </c>
      <c r="Q357" s="6">
        <f t="shared" si="137"/>
        <v>0</v>
      </c>
      <c r="R357" s="6">
        <f t="shared" si="138"/>
        <v>0</v>
      </c>
      <c r="S357" s="6" t="str">
        <f t="shared" si="139"/>
        <v>1900/1/0</v>
      </c>
      <c r="T357" s="7">
        <f t="shared" si="145"/>
        <v>0</v>
      </c>
      <c r="U357" s="8">
        <f t="shared" si="140"/>
        <v>10000</v>
      </c>
      <c r="V357" s="7">
        <f t="shared" si="148"/>
        <v>0</v>
      </c>
      <c r="W357" s="9">
        <f t="shared" si="141"/>
        <v>0</v>
      </c>
      <c r="X357" s="9" t="str">
        <f t="shared" si="146"/>
        <v/>
      </c>
      <c r="Y357" s="9" t="str">
        <f t="shared" si="149"/>
        <v/>
      </c>
      <c r="Z357" s="10" t="str">
        <f t="shared" si="150"/>
        <v/>
      </c>
      <c r="AA357" s="9">
        <f t="shared" si="142"/>
        <v>0</v>
      </c>
      <c r="AB357" s="11" t="e">
        <f>COUNTIF(H$2:H357,"&gt;0")/(COUNTIF(H$2:H357,"&lt;0")+COUNTIF(H$2:H357,"&gt;0"))</f>
        <v>#DIV/0!</v>
      </c>
      <c r="AC357" s="11" t="e">
        <f t="shared" si="143"/>
        <v>#DIV/0!</v>
      </c>
      <c r="AD357" s="8" t="e">
        <f t="shared" si="144"/>
        <v>#DIV/0!</v>
      </c>
      <c r="AE357" s="11" t="e">
        <f t="shared" si="154"/>
        <v>#DIV/0!</v>
      </c>
      <c r="AF357" s="11" t="e">
        <f t="shared" si="155"/>
        <v>#DIV/0!</v>
      </c>
      <c r="AG357" s="12" t="str">
        <f>IF(ISERROR(SUMIF($G$1:$G357,"&gt;0")/-SUMIF($G$1:$G357,"&lt;0"))=FALSE,SUMIF($G$1:$G357,"&gt;0")/-SUMIF($G$1:$G357,"&lt;0"),"")</f>
        <v/>
      </c>
      <c r="AH357" s="12"/>
      <c r="AI357" s="21" t="str">
        <f t="shared" si="151"/>
        <v/>
      </c>
      <c r="AJ357" s="21" t="str">
        <f t="shared" si="152"/>
        <v/>
      </c>
      <c r="AK357" s="21" t="e">
        <f t="shared" si="153"/>
        <v>#DIV/0!</v>
      </c>
      <c r="AL357" s="6"/>
      <c r="AM357" s="6"/>
      <c r="AN357" s="6"/>
      <c r="AO357" s="6"/>
    </row>
    <row r="358" spans="1:41" ht="18.75" customHeight="1" thickBot="1">
      <c r="A358" t="str">
        <f t="shared" si="147"/>
        <v/>
      </c>
      <c r="B358" s="73"/>
      <c r="C358" s="73"/>
      <c r="D358" s="73"/>
      <c r="E358" s="73"/>
      <c r="F358" s="73"/>
      <c r="G358" s="73"/>
      <c r="H358" s="73"/>
      <c r="I358" s="74"/>
      <c r="J358" s="74"/>
      <c r="K358" s="73"/>
      <c r="L358" s="6" t="str">
        <f t="shared" si="132"/>
        <v>Saturday</v>
      </c>
      <c r="M358" s="6" t="str">
        <f t="shared" si="133"/>
        <v>Saturday</v>
      </c>
      <c r="N358" s="6">
        <f t="shared" si="134"/>
        <v>1900</v>
      </c>
      <c r="O358" s="6">
        <f t="shared" si="135"/>
        <v>1</v>
      </c>
      <c r="P358" s="6">
        <f t="shared" si="136"/>
        <v>0</v>
      </c>
      <c r="Q358" s="6">
        <f t="shared" si="137"/>
        <v>0</v>
      </c>
      <c r="R358" s="6">
        <f t="shared" si="138"/>
        <v>0</v>
      </c>
      <c r="S358" s="6" t="str">
        <f t="shared" si="139"/>
        <v>1900/1/0</v>
      </c>
      <c r="T358" s="7">
        <f t="shared" si="145"/>
        <v>0</v>
      </c>
      <c r="U358" s="8">
        <f t="shared" si="140"/>
        <v>10000</v>
      </c>
      <c r="V358" s="7">
        <f t="shared" si="148"/>
        <v>0</v>
      </c>
      <c r="W358" s="9">
        <f t="shared" si="141"/>
        <v>0</v>
      </c>
      <c r="X358" s="9" t="str">
        <f t="shared" si="146"/>
        <v/>
      </c>
      <c r="Y358" s="9" t="str">
        <f t="shared" si="149"/>
        <v/>
      </c>
      <c r="Z358" s="10" t="str">
        <f t="shared" si="150"/>
        <v/>
      </c>
      <c r="AA358" s="9">
        <f t="shared" si="142"/>
        <v>0</v>
      </c>
      <c r="AB358" s="11" t="e">
        <f>COUNTIF(H$2:H358,"&gt;0")/(COUNTIF(H$2:H358,"&lt;0")+COUNTIF(H$2:H358,"&gt;0"))</f>
        <v>#DIV/0!</v>
      </c>
      <c r="AC358" s="11" t="e">
        <f t="shared" si="143"/>
        <v>#DIV/0!</v>
      </c>
      <c r="AD358" s="8" t="e">
        <f t="shared" si="144"/>
        <v>#DIV/0!</v>
      </c>
      <c r="AE358" s="11" t="e">
        <f t="shared" si="154"/>
        <v>#DIV/0!</v>
      </c>
      <c r="AF358" s="11" t="e">
        <f t="shared" si="155"/>
        <v>#DIV/0!</v>
      </c>
      <c r="AG358" s="12" t="str">
        <f>IF(ISERROR(SUMIF($G$1:$G358,"&gt;0")/-SUMIF($G$1:$G358,"&lt;0"))=FALSE,SUMIF($G$1:$G358,"&gt;0")/-SUMIF($G$1:$G358,"&lt;0"),"")</f>
        <v/>
      </c>
      <c r="AH358" s="12"/>
      <c r="AI358" s="21" t="str">
        <f t="shared" si="151"/>
        <v/>
      </c>
      <c r="AJ358" s="21" t="str">
        <f t="shared" si="152"/>
        <v/>
      </c>
      <c r="AK358" s="21" t="e">
        <f t="shared" si="153"/>
        <v>#DIV/0!</v>
      </c>
      <c r="AL358" s="6"/>
      <c r="AM358" s="6"/>
      <c r="AN358" s="6"/>
      <c r="AO358" s="6"/>
    </row>
    <row r="359" spans="1:41" ht="18.75" customHeight="1" thickBot="1">
      <c r="A359" t="str">
        <f t="shared" si="147"/>
        <v/>
      </c>
      <c r="B359" s="73"/>
      <c r="C359" s="73"/>
      <c r="D359" s="73"/>
      <c r="E359" s="73"/>
      <c r="F359" s="73"/>
      <c r="G359" s="73"/>
      <c r="H359" s="73"/>
      <c r="I359" s="74"/>
      <c r="J359" s="74"/>
      <c r="K359" s="73"/>
      <c r="L359" s="6" t="str">
        <f t="shared" si="132"/>
        <v>Saturday</v>
      </c>
      <c r="M359" s="6" t="str">
        <f t="shared" si="133"/>
        <v>Saturday</v>
      </c>
      <c r="N359" s="6">
        <f t="shared" si="134"/>
        <v>1900</v>
      </c>
      <c r="O359" s="6">
        <f t="shared" si="135"/>
        <v>1</v>
      </c>
      <c r="P359" s="6">
        <f t="shared" si="136"/>
        <v>0</v>
      </c>
      <c r="Q359" s="6">
        <f t="shared" si="137"/>
        <v>0</v>
      </c>
      <c r="R359" s="6">
        <f t="shared" si="138"/>
        <v>0</v>
      </c>
      <c r="S359" s="6" t="str">
        <f t="shared" si="139"/>
        <v>1900/1/0</v>
      </c>
      <c r="T359" s="7">
        <f t="shared" si="145"/>
        <v>0</v>
      </c>
      <c r="U359" s="8">
        <f t="shared" si="140"/>
        <v>10000</v>
      </c>
      <c r="V359" s="7">
        <f t="shared" si="148"/>
        <v>0</v>
      </c>
      <c r="W359" s="9">
        <f t="shared" si="141"/>
        <v>0</v>
      </c>
      <c r="X359" s="9" t="str">
        <f t="shared" si="146"/>
        <v/>
      </c>
      <c r="Y359" s="9" t="str">
        <f t="shared" si="149"/>
        <v/>
      </c>
      <c r="Z359" s="10" t="str">
        <f t="shared" si="150"/>
        <v/>
      </c>
      <c r="AA359" s="9">
        <f t="shared" si="142"/>
        <v>0</v>
      </c>
      <c r="AB359" s="11" t="e">
        <f>COUNTIF(H$2:H359,"&gt;0")/(COUNTIF(H$2:H359,"&lt;0")+COUNTIF(H$2:H359,"&gt;0"))</f>
        <v>#DIV/0!</v>
      </c>
      <c r="AC359" s="11" t="e">
        <f t="shared" si="143"/>
        <v>#DIV/0!</v>
      </c>
      <c r="AD359" s="8" t="e">
        <f t="shared" si="144"/>
        <v>#DIV/0!</v>
      </c>
      <c r="AE359" s="11" t="e">
        <f t="shared" si="154"/>
        <v>#DIV/0!</v>
      </c>
      <c r="AF359" s="11" t="e">
        <f t="shared" si="155"/>
        <v>#DIV/0!</v>
      </c>
      <c r="AG359" s="12" t="str">
        <f>IF(ISERROR(SUMIF($G$1:$G359,"&gt;0")/-SUMIF($G$1:$G359,"&lt;0"))=FALSE,SUMIF($G$1:$G359,"&gt;0")/-SUMIF($G$1:$G359,"&lt;0"),"")</f>
        <v/>
      </c>
      <c r="AH359" s="12"/>
      <c r="AI359" s="21" t="str">
        <f t="shared" si="151"/>
        <v/>
      </c>
      <c r="AJ359" s="21" t="str">
        <f t="shared" si="152"/>
        <v/>
      </c>
      <c r="AK359" s="21" t="e">
        <f t="shared" si="153"/>
        <v>#DIV/0!</v>
      </c>
      <c r="AL359" s="6"/>
      <c r="AM359" s="6"/>
      <c r="AN359" s="6"/>
      <c r="AO359" s="6"/>
    </row>
    <row r="360" spans="1:41" ht="18.75" customHeight="1" thickBot="1">
      <c r="A360" t="str">
        <f t="shared" si="147"/>
        <v/>
      </c>
      <c r="B360" s="73"/>
      <c r="C360" s="73"/>
      <c r="D360" s="73"/>
      <c r="E360" s="73"/>
      <c r="F360" s="73"/>
      <c r="G360" s="73"/>
      <c r="H360" s="73"/>
      <c r="I360" s="74"/>
      <c r="J360" s="74"/>
      <c r="K360" s="73"/>
      <c r="L360" s="6" t="str">
        <f t="shared" si="132"/>
        <v>Saturday</v>
      </c>
      <c r="M360" s="6" t="str">
        <f t="shared" si="133"/>
        <v>Saturday</v>
      </c>
      <c r="N360" s="6">
        <f t="shared" si="134"/>
        <v>1900</v>
      </c>
      <c r="O360" s="6">
        <f t="shared" si="135"/>
        <v>1</v>
      </c>
      <c r="P360" s="6">
        <f t="shared" si="136"/>
        <v>0</v>
      </c>
      <c r="Q360" s="6">
        <f t="shared" si="137"/>
        <v>0</v>
      </c>
      <c r="R360" s="6">
        <f t="shared" si="138"/>
        <v>0</v>
      </c>
      <c r="S360" s="6" t="str">
        <f t="shared" si="139"/>
        <v>1900/1/0</v>
      </c>
      <c r="T360" s="7">
        <f t="shared" si="145"/>
        <v>0</v>
      </c>
      <c r="U360" s="8">
        <f t="shared" si="140"/>
        <v>10000</v>
      </c>
      <c r="V360" s="7">
        <f t="shared" si="148"/>
        <v>0</v>
      </c>
      <c r="W360" s="9">
        <f t="shared" si="141"/>
        <v>0</v>
      </c>
      <c r="X360" s="9" t="str">
        <f t="shared" si="146"/>
        <v/>
      </c>
      <c r="Y360" s="9" t="str">
        <f t="shared" si="149"/>
        <v/>
      </c>
      <c r="Z360" s="10" t="str">
        <f t="shared" si="150"/>
        <v/>
      </c>
      <c r="AA360" s="9">
        <f t="shared" si="142"/>
        <v>0</v>
      </c>
      <c r="AB360" s="11" t="e">
        <f>COUNTIF(H$2:H360,"&gt;0")/(COUNTIF(H$2:H360,"&lt;0")+COUNTIF(H$2:H360,"&gt;0"))</f>
        <v>#DIV/0!</v>
      </c>
      <c r="AC360" s="11" t="e">
        <f t="shared" si="143"/>
        <v>#DIV/0!</v>
      </c>
      <c r="AD360" s="8" t="e">
        <f t="shared" si="144"/>
        <v>#DIV/0!</v>
      </c>
      <c r="AE360" s="11" t="e">
        <f t="shared" si="154"/>
        <v>#DIV/0!</v>
      </c>
      <c r="AF360" s="11" t="e">
        <f t="shared" si="155"/>
        <v>#DIV/0!</v>
      </c>
      <c r="AG360" s="12" t="str">
        <f>IF(ISERROR(SUMIF($G$1:$G360,"&gt;0")/-SUMIF($G$1:$G360,"&lt;0"))=FALSE,SUMIF($G$1:$G360,"&gt;0")/-SUMIF($G$1:$G360,"&lt;0"),"")</f>
        <v/>
      </c>
      <c r="AH360" s="12"/>
      <c r="AI360" s="21" t="str">
        <f t="shared" si="151"/>
        <v/>
      </c>
      <c r="AJ360" s="21" t="str">
        <f t="shared" si="152"/>
        <v/>
      </c>
      <c r="AK360" s="21" t="e">
        <f t="shared" si="153"/>
        <v>#DIV/0!</v>
      </c>
      <c r="AL360" s="6"/>
      <c r="AM360" s="6"/>
      <c r="AN360" s="6"/>
      <c r="AO360" s="6"/>
    </row>
    <row r="361" spans="1:41" ht="18.75" customHeight="1" thickBot="1">
      <c r="A361" t="str">
        <f t="shared" si="147"/>
        <v/>
      </c>
      <c r="B361" s="73"/>
      <c r="C361" s="73"/>
      <c r="D361" s="73"/>
      <c r="E361" s="73"/>
      <c r="F361" s="73"/>
      <c r="G361" s="73"/>
      <c r="H361" s="73"/>
      <c r="I361" s="74"/>
      <c r="J361" s="74"/>
      <c r="K361" s="73"/>
      <c r="L361" s="6" t="str">
        <f t="shared" si="132"/>
        <v>Saturday</v>
      </c>
      <c r="M361" s="6" t="str">
        <f t="shared" si="133"/>
        <v>Saturday</v>
      </c>
      <c r="N361" s="6">
        <f t="shared" si="134"/>
        <v>1900</v>
      </c>
      <c r="O361" s="6">
        <f t="shared" si="135"/>
        <v>1</v>
      </c>
      <c r="P361" s="6">
        <f t="shared" si="136"/>
        <v>0</v>
      </c>
      <c r="Q361" s="6">
        <f t="shared" si="137"/>
        <v>0</v>
      </c>
      <c r="R361" s="6">
        <f t="shared" si="138"/>
        <v>0</v>
      </c>
      <c r="S361" s="6" t="str">
        <f t="shared" si="139"/>
        <v>1900/1/0</v>
      </c>
      <c r="T361" s="7">
        <f t="shared" si="145"/>
        <v>0</v>
      </c>
      <c r="U361" s="8">
        <f t="shared" si="140"/>
        <v>10000</v>
      </c>
      <c r="V361" s="7">
        <f t="shared" si="148"/>
        <v>0</v>
      </c>
      <c r="W361" s="9">
        <f t="shared" si="141"/>
        <v>0</v>
      </c>
      <c r="X361" s="9" t="str">
        <f t="shared" si="146"/>
        <v/>
      </c>
      <c r="Y361" s="9" t="str">
        <f t="shared" si="149"/>
        <v/>
      </c>
      <c r="Z361" s="10" t="str">
        <f t="shared" si="150"/>
        <v/>
      </c>
      <c r="AA361" s="9">
        <f t="shared" si="142"/>
        <v>0</v>
      </c>
      <c r="AB361" s="11" t="e">
        <f>COUNTIF(H$2:H361,"&gt;0")/(COUNTIF(H$2:H361,"&lt;0")+COUNTIF(H$2:H361,"&gt;0"))</f>
        <v>#DIV/0!</v>
      </c>
      <c r="AC361" s="11" t="e">
        <f t="shared" si="143"/>
        <v>#DIV/0!</v>
      </c>
      <c r="AD361" s="8" t="e">
        <f t="shared" si="144"/>
        <v>#DIV/0!</v>
      </c>
      <c r="AE361" s="11" t="e">
        <f t="shared" si="154"/>
        <v>#DIV/0!</v>
      </c>
      <c r="AF361" s="11" t="e">
        <f t="shared" si="155"/>
        <v>#DIV/0!</v>
      </c>
      <c r="AG361" s="12" t="str">
        <f>IF(ISERROR(SUMIF($G$1:$G361,"&gt;0")/-SUMIF($G$1:$G361,"&lt;0"))=FALSE,SUMIF($G$1:$G361,"&gt;0")/-SUMIF($G$1:$G361,"&lt;0"),"")</f>
        <v/>
      </c>
      <c r="AH361" s="12"/>
      <c r="AI361" s="21" t="str">
        <f t="shared" si="151"/>
        <v/>
      </c>
      <c r="AJ361" s="21" t="str">
        <f t="shared" si="152"/>
        <v/>
      </c>
      <c r="AK361" s="21" t="e">
        <f t="shared" si="153"/>
        <v>#DIV/0!</v>
      </c>
      <c r="AL361" s="6"/>
      <c r="AM361" s="6"/>
      <c r="AN361" s="6"/>
      <c r="AO361" s="6"/>
    </row>
    <row r="362" spans="1:41" ht="18.75" customHeight="1" thickBot="1">
      <c r="A362" t="str">
        <f t="shared" si="147"/>
        <v/>
      </c>
      <c r="B362" s="73"/>
      <c r="C362" s="73"/>
      <c r="D362" s="73"/>
      <c r="E362" s="73"/>
      <c r="F362" s="73"/>
      <c r="G362" s="73"/>
      <c r="H362" s="73"/>
      <c r="I362" s="74"/>
      <c r="J362" s="74"/>
      <c r="K362" s="73"/>
      <c r="L362" s="6" t="str">
        <f t="shared" si="132"/>
        <v>Saturday</v>
      </c>
      <c r="M362" s="6" t="str">
        <f t="shared" si="133"/>
        <v>Saturday</v>
      </c>
      <c r="N362" s="6">
        <f t="shared" si="134"/>
        <v>1900</v>
      </c>
      <c r="O362" s="6">
        <f t="shared" si="135"/>
        <v>1</v>
      </c>
      <c r="P362" s="6">
        <f t="shared" si="136"/>
        <v>0</v>
      </c>
      <c r="Q362" s="6">
        <f t="shared" si="137"/>
        <v>0</v>
      </c>
      <c r="R362" s="6">
        <f t="shared" si="138"/>
        <v>0</v>
      </c>
      <c r="S362" s="6" t="str">
        <f t="shared" si="139"/>
        <v>1900/1/0</v>
      </c>
      <c r="T362" s="7">
        <f t="shared" si="145"/>
        <v>0</v>
      </c>
      <c r="U362" s="8">
        <f t="shared" si="140"/>
        <v>10000</v>
      </c>
      <c r="V362" s="7">
        <f t="shared" si="148"/>
        <v>0</v>
      </c>
      <c r="W362" s="9">
        <f t="shared" si="141"/>
        <v>0</v>
      </c>
      <c r="X362" s="9" t="str">
        <f t="shared" si="146"/>
        <v/>
      </c>
      <c r="Y362" s="9" t="str">
        <f t="shared" si="149"/>
        <v/>
      </c>
      <c r="Z362" s="10" t="str">
        <f t="shared" si="150"/>
        <v/>
      </c>
      <c r="AA362" s="9">
        <f t="shared" si="142"/>
        <v>0</v>
      </c>
      <c r="AB362" s="11" t="e">
        <f>COUNTIF(H$2:H362,"&gt;0")/(COUNTIF(H$2:H362,"&lt;0")+COUNTIF(H$2:H362,"&gt;0"))</f>
        <v>#DIV/0!</v>
      </c>
      <c r="AC362" s="11" t="e">
        <f t="shared" si="143"/>
        <v>#DIV/0!</v>
      </c>
      <c r="AD362" s="8" t="e">
        <f t="shared" si="144"/>
        <v>#DIV/0!</v>
      </c>
      <c r="AE362" s="11" t="e">
        <f t="shared" si="154"/>
        <v>#DIV/0!</v>
      </c>
      <c r="AF362" s="11" t="e">
        <f t="shared" si="155"/>
        <v>#DIV/0!</v>
      </c>
      <c r="AG362" s="12" t="str">
        <f>IF(ISERROR(SUMIF($G$1:$G362,"&gt;0")/-SUMIF($G$1:$G362,"&lt;0"))=FALSE,SUMIF($G$1:$G362,"&gt;0")/-SUMIF($G$1:$G362,"&lt;0"),"")</f>
        <v/>
      </c>
      <c r="AH362" s="12"/>
      <c r="AI362" s="21" t="str">
        <f t="shared" si="151"/>
        <v/>
      </c>
      <c r="AJ362" s="21" t="str">
        <f t="shared" si="152"/>
        <v/>
      </c>
      <c r="AK362" s="21" t="e">
        <f t="shared" si="153"/>
        <v>#DIV/0!</v>
      </c>
      <c r="AL362" s="6"/>
      <c r="AM362" s="6"/>
      <c r="AN362" s="6"/>
      <c r="AO362" s="6"/>
    </row>
    <row r="363" spans="1:41" ht="18.75" customHeight="1" thickBot="1">
      <c r="A363" t="str">
        <f t="shared" si="147"/>
        <v/>
      </c>
      <c r="B363" s="73"/>
      <c r="C363" s="73"/>
      <c r="D363" s="73"/>
      <c r="E363" s="73"/>
      <c r="F363" s="73"/>
      <c r="G363" s="73"/>
      <c r="H363" s="73"/>
      <c r="I363" s="74"/>
      <c r="J363" s="74"/>
      <c r="K363" s="73"/>
      <c r="L363" s="6" t="str">
        <f t="shared" si="132"/>
        <v>Saturday</v>
      </c>
      <c r="M363" s="6" t="str">
        <f t="shared" si="133"/>
        <v>Saturday</v>
      </c>
      <c r="N363" s="6">
        <f t="shared" si="134"/>
        <v>1900</v>
      </c>
      <c r="O363" s="6">
        <f t="shared" si="135"/>
        <v>1</v>
      </c>
      <c r="P363" s="6">
        <f t="shared" si="136"/>
        <v>0</v>
      </c>
      <c r="Q363" s="6">
        <f t="shared" si="137"/>
        <v>0</v>
      </c>
      <c r="R363" s="6">
        <f t="shared" si="138"/>
        <v>0</v>
      </c>
      <c r="S363" s="6" t="str">
        <f t="shared" si="139"/>
        <v>1900/1/0</v>
      </c>
      <c r="T363" s="7">
        <f t="shared" si="145"/>
        <v>0</v>
      </c>
      <c r="U363" s="8">
        <f t="shared" si="140"/>
        <v>10000</v>
      </c>
      <c r="V363" s="7">
        <f t="shared" si="148"/>
        <v>0</v>
      </c>
      <c r="W363" s="9">
        <f t="shared" si="141"/>
        <v>0</v>
      </c>
      <c r="X363" s="9" t="str">
        <f t="shared" si="146"/>
        <v/>
      </c>
      <c r="Y363" s="9" t="str">
        <f t="shared" si="149"/>
        <v/>
      </c>
      <c r="Z363" s="10" t="str">
        <f t="shared" si="150"/>
        <v/>
      </c>
      <c r="AA363" s="9">
        <f t="shared" si="142"/>
        <v>0</v>
      </c>
      <c r="AB363" s="11" t="e">
        <f>COUNTIF(H$2:H363,"&gt;0")/(COUNTIF(H$2:H363,"&lt;0")+COUNTIF(H$2:H363,"&gt;0"))</f>
        <v>#DIV/0!</v>
      </c>
      <c r="AC363" s="11" t="e">
        <f t="shared" si="143"/>
        <v>#DIV/0!</v>
      </c>
      <c r="AD363" s="8" t="e">
        <f t="shared" si="144"/>
        <v>#DIV/0!</v>
      </c>
      <c r="AE363" s="11" t="e">
        <f t="shared" si="154"/>
        <v>#DIV/0!</v>
      </c>
      <c r="AF363" s="11" t="e">
        <f t="shared" si="155"/>
        <v>#DIV/0!</v>
      </c>
      <c r="AG363" s="12" t="str">
        <f>IF(ISERROR(SUMIF($G$1:$G363,"&gt;0")/-SUMIF($G$1:$G363,"&lt;0"))=FALSE,SUMIF($G$1:$G363,"&gt;0")/-SUMIF($G$1:$G363,"&lt;0"),"")</f>
        <v/>
      </c>
      <c r="AH363" s="12"/>
      <c r="AI363" s="21" t="str">
        <f t="shared" si="151"/>
        <v/>
      </c>
      <c r="AJ363" s="21" t="str">
        <f t="shared" si="152"/>
        <v/>
      </c>
      <c r="AK363" s="21" t="e">
        <f t="shared" si="153"/>
        <v>#DIV/0!</v>
      </c>
      <c r="AL363" s="6"/>
      <c r="AM363" s="6"/>
      <c r="AN363" s="6"/>
      <c r="AO363" s="6"/>
    </row>
    <row r="364" spans="1:41" ht="18.75" customHeight="1" thickBot="1">
      <c r="A364" t="str">
        <f t="shared" si="147"/>
        <v/>
      </c>
      <c r="B364" s="73"/>
      <c r="C364" s="73"/>
      <c r="D364" s="73"/>
      <c r="E364" s="73"/>
      <c r="F364" s="75"/>
      <c r="G364" s="73"/>
      <c r="H364" s="73"/>
      <c r="I364" s="74"/>
      <c r="J364" s="76"/>
      <c r="K364" s="75"/>
      <c r="L364" s="6" t="str">
        <f t="shared" ref="L364:L427" si="156">VLOOKUP(WEEKDAY(I364),daymap,2,0)</f>
        <v>Saturday</v>
      </c>
      <c r="M364" s="6" t="str">
        <f t="shared" ref="M364:M427" si="157">VLOOKUP(WEEKDAY(J364),daymap,2,0)</f>
        <v>Saturday</v>
      </c>
      <c r="N364" s="6">
        <f t="shared" ref="N364:N427" si="158">YEAR(I364)</f>
        <v>1900</v>
      </c>
      <c r="O364" s="6">
        <f t="shared" ref="O364:O427" si="159">MONTH(I364)</f>
        <v>1</v>
      </c>
      <c r="P364" s="6">
        <f t="shared" ref="P364:P427" si="160">WEEKNUM(I364)</f>
        <v>0</v>
      </c>
      <c r="Q364" s="6">
        <f t="shared" ref="Q364:Q427" si="161">HOUR(I364)</f>
        <v>0</v>
      </c>
      <c r="R364" s="6">
        <f t="shared" ref="R364:R427" si="162">MINUTE(I364)</f>
        <v>0</v>
      </c>
      <c r="S364" s="6" t="str">
        <f t="shared" ref="S364:S427" si="163">YEAR(I364)&amp;"/"&amp;MONTH(I364)&amp;"/"&amp;DAY(I364)</f>
        <v>1900/1/0</v>
      </c>
      <c r="T364" s="7">
        <f t="shared" si="145"/>
        <v>0</v>
      </c>
      <c r="U364" s="8">
        <f t="shared" ref="U364:U427" si="164">U363+G364-T364</f>
        <v>10000</v>
      </c>
      <c r="V364" s="7">
        <f t="shared" si="148"/>
        <v>0</v>
      </c>
      <c r="W364" s="9">
        <f t="shared" ref="W364:W427" si="165">IF(SIGN(H364)=1,IF(AND(H363&gt;0,H364&gt;0),1+W363,IF(H364&gt;0,1,0)),IF(AND(H363&lt;0,H364&lt;0),W363-1,IF(H364&lt;0,-1,0)))</f>
        <v>0</v>
      </c>
      <c r="X364" s="9" t="str">
        <f t="shared" si="146"/>
        <v/>
      </c>
      <c r="Y364" s="9" t="str">
        <f t="shared" si="149"/>
        <v/>
      </c>
      <c r="Z364" s="10" t="str">
        <f t="shared" si="150"/>
        <v/>
      </c>
      <c r="AA364" s="9">
        <f t="shared" ref="AA364:AA427" si="166">ROUNDDOWN((I364-J363)*24*60,0)</f>
        <v>0</v>
      </c>
      <c r="AB364" s="11" t="e">
        <f>COUNTIF(H$2:H364,"&gt;0")/(COUNTIF(H$2:H364,"&lt;0")+COUNTIF(H$2:H364,"&gt;0"))</f>
        <v>#DIV/0!</v>
      </c>
      <c r="AC364" s="11" t="e">
        <f t="shared" ref="AC364:AC427" si="167">ROUND(COUNTIF(H344:H363,"&gt;0")/(COUNTIF(H344:H363,"&lt;0")+COUNTIF(H344:H363,"&gt;0")),2)</f>
        <v>#DIV/0!</v>
      </c>
      <c r="AD364" s="8" t="e">
        <f t="shared" ref="AD364:AD427" si="168">IF(AC363&lt;$AM$38,"exclude","")</f>
        <v>#DIV/0!</v>
      </c>
      <c r="AE364" s="11" t="e">
        <f t="shared" si="154"/>
        <v>#DIV/0!</v>
      </c>
      <c r="AF364" s="11" t="e">
        <f t="shared" si="155"/>
        <v>#DIV/0!</v>
      </c>
      <c r="AG364" s="12" t="str">
        <f>IF(ISERROR(SUMIF($G$1:$G364,"&gt;0")/-SUMIF($G$1:$G364,"&lt;0"))=FALSE,SUMIF($G$1:$G364,"&gt;0")/-SUMIF($G$1:$G364,"&lt;0"),"")</f>
        <v/>
      </c>
      <c r="AH364" s="12"/>
      <c r="AI364" s="21" t="str">
        <f t="shared" si="151"/>
        <v/>
      </c>
      <c r="AJ364" s="21" t="str">
        <f t="shared" si="152"/>
        <v/>
      </c>
      <c r="AK364" s="21" t="e">
        <f t="shared" si="153"/>
        <v>#DIV/0!</v>
      </c>
      <c r="AL364" s="6"/>
      <c r="AM364" s="6"/>
      <c r="AN364" s="6"/>
      <c r="AO364" s="6"/>
    </row>
    <row r="365" spans="1:41" ht="18.75" customHeight="1" thickBot="1">
      <c r="A365" t="str">
        <f t="shared" si="147"/>
        <v/>
      </c>
      <c r="B365" s="73"/>
      <c r="C365" s="73"/>
      <c r="D365" s="73"/>
      <c r="E365" s="73"/>
      <c r="F365" s="73"/>
      <c r="G365" s="73"/>
      <c r="H365" s="73"/>
      <c r="I365" s="74"/>
      <c r="J365" s="74"/>
      <c r="K365" s="73"/>
      <c r="L365" s="6" t="str">
        <f t="shared" si="156"/>
        <v>Saturday</v>
      </c>
      <c r="M365" s="6" t="str">
        <f t="shared" si="157"/>
        <v>Saturday</v>
      </c>
      <c r="N365" s="6">
        <f t="shared" si="158"/>
        <v>1900</v>
      </c>
      <c r="O365" s="6">
        <f t="shared" si="159"/>
        <v>1</v>
      </c>
      <c r="P365" s="6">
        <f t="shared" si="160"/>
        <v>0</v>
      </c>
      <c r="Q365" s="6">
        <f t="shared" si="161"/>
        <v>0</v>
      </c>
      <c r="R365" s="6">
        <f t="shared" si="162"/>
        <v>0</v>
      </c>
      <c r="S365" s="6" t="str">
        <f t="shared" si="163"/>
        <v>1900/1/0</v>
      </c>
      <c r="T365" s="7">
        <f t="shared" si="145"/>
        <v>0</v>
      </c>
      <c r="U365" s="8">
        <f t="shared" si="164"/>
        <v>10000</v>
      </c>
      <c r="V365" s="7">
        <f t="shared" si="148"/>
        <v>0</v>
      </c>
      <c r="W365" s="9">
        <f t="shared" si="165"/>
        <v>0</v>
      </c>
      <c r="X365" s="9" t="str">
        <f t="shared" si="146"/>
        <v/>
      </c>
      <c r="Y365" s="9" t="str">
        <f t="shared" si="149"/>
        <v/>
      </c>
      <c r="Z365" s="10" t="str">
        <f t="shared" si="150"/>
        <v/>
      </c>
      <c r="AA365" s="9">
        <f t="shared" si="166"/>
        <v>0</v>
      </c>
      <c r="AB365" s="11" t="e">
        <f>COUNTIF(H$2:H365,"&gt;0")/(COUNTIF(H$2:H365,"&lt;0")+COUNTIF(H$2:H365,"&gt;0"))</f>
        <v>#DIV/0!</v>
      </c>
      <c r="AC365" s="11" t="e">
        <f t="shared" si="167"/>
        <v>#DIV/0!</v>
      </c>
      <c r="AD365" s="8" t="e">
        <f t="shared" si="168"/>
        <v>#DIV/0!</v>
      </c>
      <c r="AE365" s="11" t="e">
        <f t="shared" si="154"/>
        <v>#DIV/0!</v>
      </c>
      <c r="AF365" s="11" t="e">
        <f t="shared" si="155"/>
        <v>#DIV/0!</v>
      </c>
      <c r="AG365" s="12" t="str">
        <f>IF(ISERROR(SUMIF($G$1:$G365,"&gt;0")/-SUMIF($G$1:$G365,"&lt;0"))=FALSE,SUMIF($G$1:$G365,"&gt;0")/-SUMIF($G$1:$G365,"&lt;0"),"")</f>
        <v/>
      </c>
      <c r="AH365" s="12"/>
      <c r="AI365" s="21" t="str">
        <f t="shared" si="151"/>
        <v/>
      </c>
      <c r="AJ365" s="21" t="str">
        <f t="shared" si="152"/>
        <v/>
      </c>
      <c r="AK365" s="21" t="e">
        <f t="shared" si="153"/>
        <v>#DIV/0!</v>
      </c>
      <c r="AL365" s="6"/>
      <c r="AM365" s="6"/>
      <c r="AN365" s="6"/>
      <c r="AO365" s="6"/>
    </row>
    <row r="366" spans="1:41" ht="18.75" customHeight="1" thickBot="1">
      <c r="A366" t="str">
        <f t="shared" si="147"/>
        <v/>
      </c>
      <c r="B366" s="73"/>
      <c r="C366" s="73"/>
      <c r="D366" s="73"/>
      <c r="E366" s="73"/>
      <c r="F366" s="73"/>
      <c r="G366" s="73"/>
      <c r="H366" s="73"/>
      <c r="I366" s="74"/>
      <c r="J366" s="74"/>
      <c r="K366" s="73"/>
      <c r="L366" s="6" t="str">
        <f t="shared" si="156"/>
        <v>Saturday</v>
      </c>
      <c r="M366" s="6" t="str">
        <f t="shared" si="157"/>
        <v>Saturday</v>
      </c>
      <c r="N366" s="6">
        <f t="shared" si="158"/>
        <v>1900</v>
      </c>
      <c r="O366" s="6">
        <f t="shared" si="159"/>
        <v>1</v>
      </c>
      <c r="P366" s="6">
        <f t="shared" si="160"/>
        <v>0</v>
      </c>
      <c r="Q366" s="6">
        <f t="shared" si="161"/>
        <v>0</v>
      </c>
      <c r="R366" s="6">
        <f t="shared" si="162"/>
        <v>0</v>
      </c>
      <c r="S366" s="6" t="str">
        <f t="shared" si="163"/>
        <v>1900/1/0</v>
      </c>
      <c r="T366" s="7">
        <f t="shared" si="145"/>
        <v>0</v>
      </c>
      <c r="U366" s="8">
        <f t="shared" si="164"/>
        <v>10000</v>
      </c>
      <c r="V366" s="7">
        <f t="shared" si="148"/>
        <v>0</v>
      </c>
      <c r="W366" s="9">
        <f t="shared" si="165"/>
        <v>0</v>
      </c>
      <c r="X366" s="9" t="str">
        <f t="shared" si="146"/>
        <v/>
      </c>
      <c r="Y366" s="9" t="str">
        <f t="shared" si="149"/>
        <v/>
      </c>
      <c r="Z366" s="10" t="str">
        <f t="shared" si="150"/>
        <v/>
      </c>
      <c r="AA366" s="9">
        <f t="shared" si="166"/>
        <v>0</v>
      </c>
      <c r="AB366" s="11" t="e">
        <f>COUNTIF(H$2:H366,"&gt;0")/(COUNTIF(H$2:H366,"&lt;0")+COUNTIF(H$2:H366,"&gt;0"))</f>
        <v>#DIV/0!</v>
      </c>
      <c r="AC366" s="11" t="e">
        <f t="shared" si="167"/>
        <v>#DIV/0!</v>
      </c>
      <c r="AD366" s="8" t="e">
        <f t="shared" si="168"/>
        <v>#DIV/0!</v>
      </c>
      <c r="AE366" s="11" t="e">
        <f t="shared" si="154"/>
        <v>#DIV/0!</v>
      </c>
      <c r="AF366" s="11" t="e">
        <f t="shared" si="155"/>
        <v>#DIV/0!</v>
      </c>
      <c r="AG366" s="12" t="str">
        <f>IF(ISERROR(SUMIF($G$1:$G366,"&gt;0")/-SUMIF($G$1:$G366,"&lt;0"))=FALSE,SUMIF($G$1:$G366,"&gt;0")/-SUMIF($G$1:$G366,"&lt;0"),"")</f>
        <v/>
      </c>
      <c r="AH366" s="12"/>
      <c r="AI366" s="21" t="str">
        <f t="shared" si="151"/>
        <v/>
      </c>
      <c r="AJ366" s="21" t="str">
        <f t="shared" si="152"/>
        <v/>
      </c>
      <c r="AK366" s="21" t="e">
        <f t="shared" si="153"/>
        <v>#DIV/0!</v>
      </c>
      <c r="AL366" s="6"/>
      <c r="AM366" s="6"/>
      <c r="AN366" s="6"/>
      <c r="AO366" s="6"/>
    </row>
    <row r="367" spans="1:41" ht="18.75" customHeight="1" thickBot="1">
      <c r="A367" t="str">
        <f t="shared" si="147"/>
        <v/>
      </c>
      <c r="B367" s="73"/>
      <c r="C367" s="73"/>
      <c r="D367" s="73"/>
      <c r="E367" s="73"/>
      <c r="F367" s="73"/>
      <c r="G367" s="73"/>
      <c r="H367" s="73"/>
      <c r="I367" s="74"/>
      <c r="J367" s="74"/>
      <c r="K367" s="73"/>
      <c r="L367" s="6" t="str">
        <f t="shared" si="156"/>
        <v>Saturday</v>
      </c>
      <c r="M367" s="6" t="str">
        <f t="shared" si="157"/>
        <v>Saturday</v>
      </c>
      <c r="N367" s="6">
        <f t="shared" si="158"/>
        <v>1900</v>
      </c>
      <c r="O367" s="6">
        <f t="shared" si="159"/>
        <v>1</v>
      </c>
      <c r="P367" s="6">
        <f t="shared" si="160"/>
        <v>0</v>
      </c>
      <c r="Q367" s="6">
        <f t="shared" si="161"/>
        <v>0</v>
      </c>
      <c r="R367" s="6">
        <f t="shared" si="162"/>
        <v>0</v>
      </c>
      <c r="S367" s="6" t="str">
        <f t="shared" si="163"/>
        <v>1900/1/0</v>
      </c>
      <c r="T367" s="7">
        <f t="shared" si="145"/>
        <v>0</v>
      </c>
      <c r="U367" s="8">
        <f t="shared" si="164"/>
        <v>10000</v>
      </c>
      <c r="V367" s="7">
        <f t="shared" si="148"/>
        <v>0</v>
      </c>
      <c r="W367" s="9">
        <f t="shared" si="165"/>
        <v>0</v>
      </c>
      <c r="X367" s="9" t="str">
        <f t="shared" si="146"/>
        <v/>
      </c>
      <c r="Y367" s="9" t="str">
        <f t="shared" si="149"/>
        <v/>
      </c>
      <c r="Z367" s="10" t="str">
        <f t="shared" si="150"/>
        <v/>
      </c>
      <c r="AA367" s="9">
        <f t="shared" si="166"/>
        <v>0</v>
      </c>
      <c r="AB367" s="11" t="e">
        <f>COUNTIF(H$2:H367,"&gt;0")/(COUNTIF(H$2:H367,"&lt;0")+COUNTIF(H$2:H367,"&gt;0"))</f>
        <v>#DIV/0!</v>
      </c>
      <c r="AC367" s="11" t="e">
        <f t="shared" si="167"/>
        <v>#DIV/0!</v>
      </c>
      <c r="AD367" s="8" t="e">
        <f t="shared" si="168"/>
        <v>#DIV/0!</v>
      </c>
      <c r="AE367" s="11" t="e">
        <f t="shared" si="154"/>
        <v>#DIV/0!</v>
      </c>
      <c r="AF367" s="11" t="e">
        <f t="shared" si="155"/>
        <v>#DIV/0!</v>
      </c>
      <c r="AG367" s="12" t="str">
        <f>IF(ISERROR(SUMIF($G$1:$G367,"&gt;0")/-SUMIF($G$1:$G367,"&lt;0"))=FALSE,SUMIF($G$1:$G367,"&gt;0")/-SUMIF($G$1:$G367,"&lt;0"),"")</f>
        <v/>
      </c>
      <c r="AH367" s="12"/>
      <c r="AI367" s="21" t="str">
        <f t="shared" si="151"/>
        <v/>
      </c>
      <c r="AJ367" s="21" t="str">
        <f t="shared" si="152"/>
        <v/>
      </c>
      <c r="AK367" s="21" t="e">
        <f t="shared" si="153"/>
        <v>#DIV/0!</v>
      </c>
      <c r="AL367" s="6"/>
      <c r="AM367" s="6"/>
      <c r="AN367" s="6"/>
      <c r="AO367" s="6"/>
    </row>
    <row r="368" spans="1:41" ht="18.75" customHeight="1" thickBot="1">
      <c r="A368" t="str">
        <f t="shared" si="147"/>
        <v/>
      </c>
      <c r="B368" s="73"/>
      <c r="C368" s="73"/>
      <c r="D368" s="73"/>
      <c r="E368" s="73"/>
      <c r="F368" s="73"/>
      <c r="G368" s="73"/>
      <c r="H368" s="73"/>
      <c r="I368" s="74"/>
      <c r="J368" s="74"/>
      <c r="K368" s="73"/>
      <c r="L368" s="6" t="str">
        <f t="shared" si="156"/>
        <v>Saturday</v>
      </c>
      <c r="M368" s="6" t="str">
        <f t="shared" si="157"/>
        <v>Saturday</v>
      </c>
      <c r="N368" s="6">
        <f t="shared" si="158"/>
        <v>1900</v>
      </c>
      <c r="O368" s="6">
        <f t="shared" si="159"/>
        <v>1</v>
      </c>
      <c r="P368" s="6">
        <f t="shared" si="160"/>
        <v>0</v>
      </c>
      <c r="Q368" s="6">
        <f t="shared" si="161"/>
        <v>0</v>
      </c>
      <c r="R368" s="6">
        <f t="shared" si="162"/>
        <v>0</v>
      </c>
      <c r="S368" s="6" t="str">
        <f t="shared" si="163"/>
        <v>1900/1/0</v>
      </c>
      <c r="T368" s="7">
        <f t="shared" si="145"/>
        <v>0</v>
      </c>
      <c r="U368" s="8">
        <f t="shared" si="164"/>
        <v>10000</v>
      </c>
      <c r="V368" s="7">
        <f t="shared" si="148"/>
        <v>0</v>
      </c>
      <c r="W368" s="9">
        <f t="shared" si="165"/>
        <v>0</v>
      </c>
      <c r="X368" s="9" t="str">
        <f t="shared" si="146"/>
        <v/>
      </c>
      <c r="Y368" s="9" t="str">
        <f t="shared" si="149"/>
        <v/>
      </c>
      <c r="Z368" s="10" t="str">
        <f t="shared" si="150"/>
        <v/>
      </c>
      <c r="AA368" s="9">
        <f t="shared" si="166"/>
        <v>0</v>
      </c>
      <c r="AB368" s="11" t="e">
        <f>COUNTIF(H$2:H368,"&gt;0")/(COUNTIF(H$2:H368,"&lt;0")+COUNTIF(H$2:H368,"&gt;0"))</f>
        <v>#DIV/0!</v>
      </c>
      <c r="AC368" s="11" t="e">
        <f t="shared" si="167"/>
        <v>#DIV/0!</v>
      </c>
      <c r="AD368" s="8" t="e">
        <f t="shared" si="168"/>
        <v>#DIV/0!</v>
      </c>
      <c r="AE368" s="11" t="e">
        <f t="shared" si="154"/>
        <v>#DIV/0!</v>
      </c>
      <c r="AF368" s="11" t="e">
        <f t="shared" si="155"/>
        <v>#DIV/0!</v>
      </c>
      <c r="AG368" s="12" t="str">
        <f>IF(ISERROR(SUMIF($G$1:$G368,"&gt;0")/-SUMIF($G$1:$G368,"&lt;0"))=FALSE,SUMIF($G$1:$G368,"&gt;0")/-SUMIF($G$1:$G368,"&lt;0"),"")</f>
        <v/>
      </c>
      <c r="AH368" s="12"/>
      <c r="AI368" s="21" t="str">
        <f t="shared" si="151"/>
        <v/>
      </c>
      <c r="AJ368" s="21" t="str">
        <f t="shared" si="152"/>
        <v/>
      </c>
      <c r="AK368" s="21" t="e">
        <f t="shared" si="153"/>
        <v>#DIV/0!</v>
      </c>
      <c r="AL368" s="6"/>
      <c r="AM368" s="6"/>
      <c r="AN368" s="6"/>
      <c r="AO368" s="6"/>
    </row>
    <row r="369" spans="1:41" ht="18.75" customHeight="1" thickBot="1">
      <c r="A369" t="str">
        <f t="shared" si="147"/>
        <v/>
      </c>
      <c r="B369" s="73"/>
      <c r="C369" s="73"/>
      <c r="D369" s="73"/>
      <c r="E369" s="73"/>
      <c r="F369" s="73"/>
      <c r="G369" s="73"/>
      <c r="H369" s="73"/>
      <c r="I369" s="74"/>
      <c r="J369" s="74"/>
      <c r="K369" s="73"/>
      <c r="L369" s="6" t="str">
        <f t="shared" si="156"/>
        <v>Saturday</v>
      </c>
      <c r="M369" s="6" t="str">
        <f t="shared" si="157"/>
        <v>Saturday</v>
      </c>
      <c r="N369" s="6">
        <f t="shared" si="158"/>
        <v>1900</v>
      </c>
      <c r="O369" s="6">
        <f t="shared" si="159"/>
        <v>1</v>
      </c>
      <c r="P369" s="6">
        <f t="shared" si="160"/>
        <v>0</v>
      </c>
      <c r="Q369" s="6">
        <f t="shared" si="161"/>
        <v>0</v>
      </c>
      <c r="R369" s="6">
        <f t="shared" si="162"/>
        <v>0</v>
      </c>
      <c r="S369" s="6" t="str">
        <f t="shared" si="163"/>
        <v>1900/1/0</v>
      </c>
      <c r="T369" s="7">
        <f t="shared" si="145"/>
        <v>0</v>
      </c>
      <c r="U369" s="8">
        <f t="shared" si="164"/>
        <v>10000</v>
      </c>
      <c r="V369" s="7">
        <f t="shared" si="148"/>
        <v>0</v>
      </c>
      <c r="W369" s="9">
        <f t="shared" si="165"/>
        <v>0</v>
      </c>
      <c r="X369" s="9" t="str">
        <f t="shared" si="146"/>
        <v/>
      </c>
      <c r="Y369" s="9" t="str">
        <f t="shared" si="149"/>
        <v/>
      </c>
      <c r="Z369" s="10" t="str">
        <f t="shared" si="150"/>
        <v/>
      </c>
      <c r="AA369" s="9">
        <f t="shared" si="166"/>
        <v>0</v>
      </c>
      <c r="AB369" s="11" t="e">
        <f>COUNTIF(H$2:H369,"&gt;0")/(COUNTIF(H$2:H369,"&lt;0")+COUNTIF(H$2:H369,"&gt;0"))</f>
        <v>#DIV/0!</v>
      </c>
      <c r="AC369" s="11" t="e">
        <f t="shared" si="167"/>
        <v>#DIV/0!</v>
      </c>
      <c r="AD369" s="8" t="e">
        <f t="shared" si="168"/>
        <v>#DIV/0!</v>
      </c>
      <c r="AE369" s="11" t="e">
        <f t="shared" si="154"/>
        <v>#DIV/0!</v>
      </c>
      <c r="AF369" s="11" t="e">
        <f t="shared" si="155"/>
        <v>#DIV/0!</v>
      </c>
      <c r="AG369" s="12" t="str">
        <f>IF(ISERROR(SUMIF($G$1:$G369,"&gt;0")/-SUMIF($G$1:$G369,"&lt;0"))=FALSE,SUMIF($G$1:$G369,"&gt;0")/-SUMIF($G$1:$G369,"&lt;0"),"")</f>
        <v/>
      </c>
      <c r="AH369" s="12"/>
      <c r="AI369" s="21" t="str">
        <f t="shared" si="151"/>
        <v/>
      </c>
      <c r="AJ369" s="21" t="str">
        <f t="shared" si="152"/>
        <v/>
      </c>
      <c r="AK369" s="21" t="e">
        <f t="shared" si="153"/>
        <v>#DIV/0!</v>
      </c>
      <c r="AL369" s="6"/>
      <c r="AM369" s="6"/>
      <c r="AN369" s="6"/>
      <c r="AO369" s="6"/>
    </row>
    <row r="370" spans="1:41" ht="18.75" customHeight="1" thickBot="1">
      <c r="A370" t="str">
        <f t="shared" si="147"/>
        <v/>
      </c>
      <c r="B370" s="73"/>
      <c r="C370" s="73"/>
      <c r="D370" s="73"/>
      <c r="E370" s="73"/>
      <c r="F370" s="73"/>
      <c r="G370" s="73"/>
      <c r="H370" s="73"/>
      <c r="I370" s="74"/>
      <c r="J370" s="74"/>
      <c r="K370" s="73"/>
      <c r="L370" s="6" t="str">
        <f t="shared" si="156"/>
        <v>Saturday</v>
      </c>
      <c r="M370" s="6" t="str">
        <f t="shared" si="157"/>
        <v>Saturday</v>
      </c>
      <c r="N370" s="6">
        <f t="shared" si="158"/>
        <v>1900</v>
      </c>
      <c r="O370" s="6">
        <f t="shared" si="159"/>
        <v>1</v>
      </c>
      <c r="P370" s="6">
        <f t="shared" si="160"/>
        <v>0</v>
      </c>
      <c r="Q370" s="6">
        <f t="shared" si="161"/>
        <v>0</v>
      </c>
      <c r="R370" s="6">
        <f t="shared" si="162"/>
        <v>0</v>
      </c>
      <c r="S370" s="6" t="str">
        <f t="shared" si="163"/>
        <v>1900/1/0</v>
      </c>
      <c r="T370" s="7">
        <f t="shared" si="145"/>
        <v>0</v>
      </c>
      <c r="U370" s="8">
        <f t="shared" si="164"/>
        <v>10000</v>
      </c>
      <c r="V370" s="7">
        <f t="shared" si="148"/>
        <v>0</v>
      </c>
      <c r="W370" s="9">
        <f t="shared" si="165"/>
        <v>0</v>
      </c>
      <c r="X370" s="9" t="str">
        <f t="shared" si="146"/>
        <v/>
      </c>
      <c r="Y370" s="9" t="str">
        <f t="shared" si="149"/>
        <v/>
      </c>
      <c r="Z370" s="10" t="str">
        <f t="shared" si="150"/>
        <v/>
      </c>
      <c r="AA370" s="9">
        <f t="shared" si="166"/>
        <v>0</v>
      </c>
      <c r="AB370" s="11" t="e">
        <f>COUNTIF(H$2:H370,"&gt;0")/(COUNTIF(H$2:H370,"&lt;0")+COUNTIF(H$2:H370,"&gt;0"))</f>
        <v>#DIV/0!</v>
      </c>
      <c r="AC370" s="11" t="e">
        <f t="shared" si="167"/>
        <v>#DIV/0!</v>
      </c>
      <c r="AD370" s="8" t="e">
        <f t="shared" si="168"/>
        <v>#DIV/0!</v>
      </c>
      <c r="AE370" s="11" t="e">
        <f t="shared" si="154"/>
        <v>#DIV/0!</v>
      </c>
      <c r="AF370" s="11" t="e">
        <f t="shared" si="155"/>
        <v>#DIV/0!</v>
      </c>
      <c r="AG370" s="12" t="str">
        <f>IF(ISERROR(SUMIF($G$1:$G370,"&gt;0")/-SUMIF($G$1:$G370,"&lt;0"))=FALSE,SUMIF($G$1:$G370,"&gt;0")/-SUMIF($G$1:$G370,"&lt;0"),"")</f>
        <v/>
      </c>
      <c r="AH370" s="12"/>
      <c r="AI370" s="21" t="str">
        <f t="shared" si="151"/>
        <v/>
      </c>
      <c r="AJ370" s="21" t="str">
        <f t="shared" si="152"/>
        <v/>
      </c>
      <c r="AK370" s="21" t="e">
        <f t="shared" si="153"/>
        <v>#DIV/0!</v>
      </c>
      <c r="AL370" s="6"/>
      <c r="AM370" s="6"/>
      <c r="AN370" s="6"/>
      <c r="AO370" s="6"/>
    </row>
    <row r="371" spans="1:41" ht="18.75" customHeight="1" thickBot="1">
      <c r="A371" t="str">
        <f t="shared" si="147"/>
        <v/>
      </c>
      <c r="B371" s="73"/>
      <c r="C371" s="73"/>
      <c r="D371" s="73"/>
      <c r="E371" s="73"/>
      <c r="F371" s="73"/>
      <c r="G371" s="73"/>
      <c r="H371" s="73"/>
      <c r="I371" s="74"/>
      <c r="J371" s="74"/>
      <c r="K371" s="73"/>
      <c r="L371" s="6" t="str">
        <f t="shared" si="156"/>
        <v>Saturday</v>
      </c>
      <c r="M371" s="6" t="str">
        <f t="shared" si="157"/>
        <v>Saturday</v>
      </c>
      <c r="N371" s="6">
        <f t="shared" si="158"/>
        <v>1900</v>
      </c>
      <c r="O371" s="6">
        <f t="shared" si="159"/>
        <v>1</v>
      </c>
      <c r="P371" s="6">
        <f t="shared" si="160"/>
        <v>0</v>
      </c>
      <c r="Q371" s="6">
        <f t="shared" si="161"/>
        <v>0</v>
      </c>
      <c r="R371" s="6">
        <f t="shared" si="162"/>
        <v>0</v>
      </c>
      <c r="S371" s="6" t="str">
        <f t="shared" si="163"/>
        <v>1900/1/0</v>
      </c>
      <c r="T371" s="7">
        <f t="shared" si="145"/>
        <v>0</v>
      </c>
      <c r="U371" s="8">
        <f t="shared" si="164"/>
        <v>10000</v>
      </c>
      <c r="V371" s="7">
        <f t="shared" si="148"/>
        <v>0</v>
      </c>
      <c r="W371" s="9">
        <f t="shared" si="165"/>
        <v>0</v>
      </c>
      <c r="X371" s="9" t="str">
        <f t="shared" si="146"/>
        <v/>
      </c>
      <c r="Y371" s="9" t="str">
        <f t="shared" si="149"/>
        <v/>
      </c>
      <c r="Z371" s="10" t="str">
        <f t="shared" si="150"/>
        <v/>
      </c>
      <c r="AA371" s="9">
        <f t="shared" si="166"/>
        <v>0</v>
      </c>
      <c r="AB371" s="11" t="e">
        <f>COUNTIF(H$2:H371,"&gt;0")/(COUNTIF(H$2:H371,"&lt;0")+COUNTIF(H$2:H371,"&gt;0"))</f>
        <v>#DIV/0!</v>
      </c>
      <c r="AC371" s="11" t="e">
        <f t="shared" si="167"/>
        <v>#DIV/0!</v>
      </c>
      <c r="AD371" s="8" t="e">
        <f t="shared" si="168"/>
        <v>#DIV/0!</v>
      </c>
      <c r="AE371" s="11" t="e">
        <f t="shared" si="154"/>
        <v>#DIV/0!</v>
      </c>
      <c r="AF371" s="11" t="e">
        <f t="shared" si="155"/>
        <v>#DIV/0!</v>
      </c>
      <c r="AG371" s="12" t="str">
        <f>IF(ISERROR(SUMIF($G$1:$G371,"&gt;0")/-SUMIF($G$1:$G371,"&lt;0"))=FALSE,SUMIF($G$1:$G371,"&gt;0")/-SUMIF($G$1:$G371,"&lt;0"),"")</f>
        <v/>
      </c>
      <c r="AH371" s="12"/>
      <c r="AI371" s="21" t="str">
        <f t="shared" si="151"/>
        <v/>
      </c>
      <c r="AJ371" s="21" t="str">
        <f t="shared" si="152"/>
        <v/>
      </c>
      <c r="AK371" s="21" t="e">
        <f t="shared" si="153"/>
        <v>#DIV/0!</v>
      </c>
      <c r="AL371" s="6"/>
      <c r="AM371" s="6"/>
      <c r="AN371" s="6"/>
      <c r="AO371" s="6"/>
    </row>
    <row r="372" spans="1:41" ht="18.75" customHeight="1" thickBot="1">
      <c r="A372" t="str">
        <f t="shared" si="147"/>
        <v/>
      </c>
      <c r="B372" s="73"/>
      <c r="C372" s="73"/>
      <c r="D372" s="73"/>
      <c r="E372" s="73"/>
      <c r="F372" s="73"/>
      <c r="G372" s="73"/>
      <c r="H372" s="73"/>
      <c r="I372" s="74"/>
      <c r="J372" s="74"/>
      <c r="K372" s="73"/>
      <c r="L372" s="6" t="str">
        <f t="shared" si="156"/>
        <v>Saturday</v>
      </c>
      <c r="M372" s="6" t="str">
        <f t="shared" si="157"/>
        <v>Saturday</v>
      </c>
      <c r="N372" s="6">
        <f t="shared" si="158"/>
        <v>1900</v>
      </c>
      <c r="O372" s="6">
        <f t="shared" si="159"/>
        <v>1</v>
      </c>
      <c r="P372" s="6">
        <f t="shared" si="160"/>
        <v>0</v>
      </c>
      <c r="Q372" s="6">
        <f t="shared" si="161"/>
        <v>0</v>
      </c>
      <c r="R372" s="6">
        <f t="shared" si="162"/>
        <v>0</v>
      </c>
      <c r="S372" s="6" t="str">
        <f t="shared" si="163"/>
        <v>1900/1/0</v>
      </c>
      <c r="T372" s="7">
        <f t="shared" si="145"/>
        <v>0</v>
      </c>
      <c r="U372" s="8">
        <f t="shared" si="164"/>
        <v>10000</v>
      </c>
      <c r="V372" s="7">
        <f t="shared" si="148"/>
        <v>0</v>
      </c>
      <c r="W372" s="9">
        <f t="shared" si="165"/>
        <v>0</v>
      </c>
      <c r="X372" s="9" t="str">
        <f t="shared" si="146"/>
        <v/>
      </c>
      <c r="Y372" s="9" t="str">
        <f t="shared" si="149"/>
        <v/>
      </c>
      <c r="Z372" s="10" t="str">
        <f t="shared" si="150"/>
        <v/>
      </c>
      <c r="AA372" s="9">
        <f t="shared" si="166"/>
        <v>0</v>
      </c>
      <c r="AB372" s="11" t="e">
        <f>COUNTIF(H$2:H372,"&gt;0")/(COUNTIF(H$2:H372,"&lt;0")+COUNTIF(H$2:H372,"&gt;0"))</f>
        <v>#DIV/0!</v>
      </c>
      <c r="AC372" s="11" t="e">
        <f t="shared" si="167"/>
        <v>#DIV/0!</v>
      </c>
      <c r="AD372" s="8" t="e">
        <f t="shared" si="168"/>
        <v>#DIV/0!</v>
      </c>
      <c r="AE372" s="11" t="e">
        <f t="shared" si="154"/>
        <v>#DIV/0!</v>
      </c>
      <c r="AF372" s="11" t="e">
        <f t="shared" si="155"/>
        <v>#DIV/0!</v>
      </c>
      <c r="AG372" s="12" t="str">
        <f>IF(ISERROR(SUMIF($G$1:$G372,"&gt;0")/-SUMIF($G$1:$G372,"&lt;0"))=FALSE,SUMIF($G$1:$G372,"&gt;0")/-SUMIF($G$1:$G372,"&lt;0"),"")</f>
        <v/>
      </c>
      <c r="AH372" s="12"/>
      <c r="AI372" s="21" t="str">
        <f t="shared" si="151"/>
        <v/>
      </c>
      <c r="AJ372" s="21" t="str">
        <f t="shared" si="152"/>
        <v/>
      </c>
      <c r="AK372" s="21" t="e">
        <f t="shared" si="153"/>
        <v>#DIV/0!</v>
      </c>
      <c r="AL372" s="6"/>
      <c r="AM372" s="6"/>
      <c r="AN372" s="6"/>
      <c r="AO372" s="6"/>
    </row>
    <row r="373" spans="1:41" ht="18.75" customHeight="1" thickBot="1">
      <c r="A373" t="str">
        <f t="shared" si="147"/>
        <v/>
      </c>
      <c r="B373" s="73"/>
      <c r="C373" s="73"/>
      <c r="D373" s="73"/>
      <c r="E373" s="73"/>
      <c r="F373" s="73"/>
      <c r="G373" s="73"/>
      <c r="H373" s="73"/>
      <c r="I373" s="74"/>
      <c r="J373" s="74"/>
      <c r="K373" s="73"/>
      <c r="L373" s="6" t="str">
        <f t="shared" si="156"/>
        <v>Saturday</v>
      </c>
      <c r="M373" s="6" t="str">
        <f t="shared" si="157"/>
        <v>Saturday</v>
      </c>
      <c r="N373" s="6">
        <f t="shared" si="158"/>
        <v>1900</v>
      </c>
      <c r="O373" s="6">
        <f t="shared" si="159"/>
        <v>1</v>
      </c>
      <c r="P373" s="6">
        <f t="shared" si="160"/>
        <v>0</v>
      </c>
      <c r="Q373" s="6">
        <f t="shared" si="161"/>
        <v>0</v>
      </c>
      <c r="R373" s="6">
        <f t="shared" si="162"/>
        <v>0</v>
      </c>
      <c r="S373" s="6" t="str">
        <f t="shared" si="163"/>
        <v>1900/1/0</v>
      </c>
      <c r="T373" s="7">
        <f t="shared" si="145"/>
        <v>0</v>
      </c>
      <c r="U373" s="8">
        <f t="shared" si="164"/>
        <v>10000</v>
      </c>
      <c r="V373" s="7">
        <f t="shared" si="148"/>
        <v>0</v>
      </c>
      <c r="W373" s="9">
        <f t="shared" si="165"/>
        <v>0</v>
      </c>
      <c r="X373" s="9" t="str">
        <f t="shared" si="146"/>
        <v/>
      </c>
      <c r="Y373" s="9" t="str">
        <f t="shared" si="149"/>
        <v/>
      </c>
      <c r="Z373" s="10" t="str">
        <f t="shared" si="150"/>
        <v/>
      </c>
      <c r="AA373" s="9">
        <f t="shared" si="166"/>
        <v>0</v>
      </c>
      <c r="AB373" s="11" t="e">
        <f>COUNTIF(H$2:H373,"&gt;0")/(COUNTIF(H$2:H373,"&lt;0")+COUNTIF(H$2:H373,"&gt;0"))</f>
        <v>#DIV/0!</v>
      </c>
      <c r="AC373" s="11" t="e">
        <f t="shared" si="167"/>
        <v>#DIV/0!</v>
      </c>
      <c r="AD373" s="8" t="e">
        <f t="shared" si="168"/>
        <v>#DIV/0!</v>
      </c>
      <c r="AE373" s="11" t="e">
        <f t="shared" si="154"/>
        <v>#DIV/0!</v>
      </c>
      <c r="AF373" s="11" t="e">
        <f t="shared" si="155"/>
        <v>#DIV/0!</v>
      </c>
      <c r="AG373" s="12" t="str">
        <f>IF(ISERROR(SUMIF($G$1:$G373,"&gt;0")/-SUMIF($G$1:$G373,"&lt;0"))=FALSE,SUMIF($G$1:$G373,"&gt;0")/-SUMIF($G$1:$G373,"&lt;0"),"")</f>
        <v/>
      </c>
      <c r="AH373" s="12"/>
      <c r="AI373" s="21" t="str">
        <f t="shared" si="151"/>
        <v/>
      </c>
      <c r="AJ373" s="21" t="str">
        <f t="shared" si="152"/>
        <v/>
      </c>
      <c r="AK373" s="21" t="e">
        <f t="shared" si="153"/>
        <v>#DIV/0!</v>
      </c>
      <c r="AL373" s="6"/>
      <c r="AM373" s="6"/>
      <c r="AN373" s="6"/>
      <c r="AO373" s="6"/>
    </row>
    <row r="374" spans="1:41" ht="18.75" customHeight="1" thickBot="1">
      <c r="A374" t="str">
        <f t="shared" si="147"/>
        <v/>
      </c>
      <c r="B374" s="73"/>
      <c r="C374" s="73"/>
      <c r="D374" s="73"/>
      <c r="E374" s="73"/>
      <c r="F374" s="73"/>
      <c r="G374" s="73"/>
      <c r="H374" s="73"/>
      <c r="I374" s="74"/>
      <c r="J374" s="74"/>
      <c r="K374" s="73"/>
      <c r="L374" s="6" t="str">
        <f t="shared" si="156"/>
        <v>Saturday</v>
      </c>
      <c r="M374" s="6" t="str">
        <f t="shared" si="157"/>
        <v>Saturday</v>
      </c>
      <c r="N374" s="6">
        <f t="shared" si="158"/>
        <v>1900</v>
      </c>
      <c r="O374" s="6">
        <f t="shared" si="159"/>
        <v>1</v>
      </c>
      <c r="P374" s="6">
        <f t="shared" si="160"/>
        <v>0</v>
      </c>
      <c r="Q374" s="6">
        <f t="shared" si="161"/>
        <v>0</v>
      </c>
      <c r="R374" s="6">
        <f t="shared" si="162"/>
        <v>0</v>
      </c>
      <c r="S374" s="6" t="str">
        <f t="shared" si="163"/>
        <v>1900/1/0</v>
      </c>
      <c r="T374" s="7">
        <f t="shared" si="145"/>
        <v>0</v>
      </c>
      <c r="U374" s="8">
        <f t="shared" si="164"/>
        <v>10000</v>
      </c>
      <c r="V374" s="7">
        <f t="shared" si="148"/>
        <v>0</v>
      </c>
      <c r="W374" s="9">
        <f t="shared" si="165"/>
        <v>0</v>
      </c>
      <c r="X374" s="9" t="str">
        <f t="shared" si="146"/>
        <v/>
      </c>
      <c r="Y374" s="9" t="str">
        <f t="shared" si="149"/>
        <v/>
      </c>
      <c r="Z374" s="10" t="str">
        <f t="shared" si="150"/>
        <v/>
      </c>
      <c r="AA374" s="9">
        <f t="shared" si="166"/>
        <v>0</v>
      </c>
      <c r="AB374" s="11" t="e">
        <f>COUNTIF(H$2:H374,"&gt;0")/(COUNTIF(H$2:H374,"&lt;0")+COUNTIF(H$2:H374,"&gt;0"))</f>
        <v>#DIV/0!</v>
      </c>
      <c r="AC374" s="11" t="e">
        <f t="shared" si="167"/>
        <v>#DIV/0!</v>
      </c>
      <c r="AD374" s="8" t="e">
        <f t="shared" si="168"/>
        <v>#DIV/0!</v>
      </c>
      <c r="AE374" s="11" t="e">
        <f t="shared" si="154"/>
        <v>#DIV/0!</v>
      </c>
      <c r="AF374" s="11" t="e">
        <f t="shared" si="155"/>
        <v>#DIV/0!</v>
      </c>
      <c r="AG374" s="12" t="str">
        <f>IF(ISERROR(SUMIF($G$1:$G374,"&gt;0")/-SUMIF($G$1:$G374,"&lt;0"))=FALSE,SUMIF($G$1:$G374,"&gt;0")/-SUMIF($G$1:$G374,"&lt;0"),"")</f>
        <v/>
      </c>
      <c r="AH374" s="12"/>
      <c r="AI374" s="21" t="str">
        <f t="shared" si="151"/>
        <v/>
      </c>
      <c r="AJ374" s="21" t="str">
        <f t="shared" si="152"/>
        <v/>
      </c>
      <c r="AK374" s="21" t="e">
        <f t="shared" si="153"/>
        <v>#DIV/0!</v>
      </c>
      <c r="AL374" s="6"/>
      <c r="AM374" s="6"/>
      <c r="AN374" s="6"/>
      <c r="AO374" s="6"/>
    </row>
    <row r="375" spans="1:41" ht="18.75" customHeight="1" thickBot="1">
      <c r="A375" t="str">
        <f t="shared" si="147"/>
        <v/>
      </c>
      <c r="B375" s="73"/>
      <c r="C375" s="73"/>
      <c r="D375" s="73"/>
      <c r="E375" s="73"/>
      <c r="F375" s="73"/>
      <c r="G375" s="73"/>
      <c r="H375" s="73"/>
      <c r="I375" s="74"/>
      <c r="J375" s="74"/>
      <c r="K375" s="73"/>
      <c r="L375" s="6" t="str">
        <f t="shared" si="156"/>
        <v>Saturday</v>
      </c>
      <c r="M375" s="6" t="str">
        <f t="shared" si="157"/>
        <v>Saturday</v>
      </c>
      <c r="N375" s="6">
        <f t="shared" si="158"/>
        <v>1900</v>
      </c>
      <c r="O375" s="6">
        <f t="shared" si="159"/>
        <v>1</v>
      </c>
      <c r="P375" s="6">
        <f t="shared" si="160"/>
        <v>0</v>
      </c>
      <c r="Q375" s="6">
        <f t="shared" si="161"/>
        <v>0</v>
      </c>
      <c r="R375" s="6">
        <f t="shared" si="162"/>
        <v>0</v>
      </c>
      <c r="S375" s="6" t="str">
        <f t="shared" si="163"/>
        <v>1900/1/0</v>
      </c>
      <c r="T375" s="7">
        <f t="shared" si="145"/>
        <v>0</v>
      </c>
      <c r="U375" s="8">
        <f t="shared" si="164"/>
        <v>10000</v>
      </c>
      <c r="V375" s="7">
        <f t="shared" si="148"/>
        <v>0</v>
      </c>
      <c r="W375" s="9">
        <f t="shared" si="165"/>
        <v>0</v>
      </c>
      <c r="X375" s="9" t="str">
        <f t="shared" si="146"/>
        <v/>
      </c>
      <c r="Y375" s="9" t="str">
        <f t="shared" si="149"/>
        <v/>
      </c>
      <c r="Z375" s="10" t="str">
        <f t="shared" si="150"/>
        <v/>
      </c>
      <c r="AA375" s="9">
        <f t="shared" si="166"/>
        <v>0</v>
      </c>
      <c r="AB375" s="11" t="e">
        <f>COUNTIF(H$2:H375,"&gt;0")/(COUNTIF(H$2:H375,"&lt;0")+COUNTIF(H$2:H375,"&gt;0"))</f>
        <v>#DIV/0!</v>
      </c>
      <c r="AC375" s="11" t="e">
        <f t="shared" si="167"/>
        <v>#DIV/0!</v>
      </c>
      <c r="AD375" s="8" t="e">
        <f t="shared" si="168"/>
        <v>#DIV/0!</v>
      </c>
      <c r="AE375" s="11" t="e">
        <f t="shared" si="154"/>
        <v>#DIV/0!</v>
      </c>
      <c r="AF375" s="11" t="e">
        <f t="shared" si="155"/>
        <v>#DIV/0!</v>
      </c>
      <c r="AG375" s="12" t="str">
        <f>IF(ISERROR(SUMIF($G$1:$G375,"&gt;0")/-SUMIF($G$1:$G375,"&lt;0"))=FALSE,SUMIF($G$1:$G375,"&gt;0")/-SUMIF($G$1:$G375,"&lt;0"),"")</f>
        <v/>
      </c>
      <c r="AH375" s="12"/>
      <c r="AI375" s="21" t="str">
        <f t="shared" si="151"/>
        <v/>
      </c>
      <c r="AJ375" s="21" t="str">
        <f t="shared" si="152"/>
        <v/>
      </c>
      <c r="AK375" s="21" t="e">
        <f t="shared" si="153"/>
        <v>#DIV/0!</v>
      </c>
      <c r="AL375" s="6"/>
      <c r="AM375" s="6"/>
      <c r="AN375" s="6"/>
      <c r="AO375" s="6"/>
    </row>
    <row r="376" spans="1:41" ht="18.75" customHeight="1" thickBot="1">
      <c r="A376" t="str">
        <f t="shared" si="147"/>
        <v/>
      </c>
      <c r="B376" s="73"/>
      <c r="C376" s="73"/>
      <c r="D376" s="73"/>
      <c r="E376" s="73"/>
      <c r="F376" s="73"/>
      <c r="G376" s="73"/>
      <c r="H376" s="73"/>
      <c r="I376" s="74"/>
      <c r="J376" s="74"/>
      <c r="K376" s="73"/>
      <c r="L376" s="6" t="str">
        <f t="shared" si="156"/>
        <v>Saturday</v>
      </c>
      <c r="M376" s="6" t="str">
        <f t="shared" si="157"/>
        <v>Saturday</v>
      </c>
      <c r="N376" s="6">
        <f t="shared" si="158"/>
        <v>1900</v>
      </c>
      <c r="O376" s="6">
        <f t="shared" si="159"/>
        <v>1</v>
      </c>
      <c r="P376" s="6">
        <f t="shared" si="160"/>
        <v>0</v>
      </c>
      <c r="Q376" s="6">
        <f t="shared" si="161"/>
        <v>0</v>
      </c>
      <c r="R376" s="6">
        <f t="shared" si="162"/>
        <v>0</v>
      </c>
      <c r="S376" s="6" t="str">
        <f t="shared" si="163"/>
        <v>1900/1/0</v>
      </c>
      <c r="T376" s="7">
        <f t="shared" si="145"/>
        <v>0</v>
      </c>
      <c r="U376" s="8">
        <f t="shared" si="164"/>
        <v>10000</v>
      </c>
      <c r="V376" s="7">
        <f t="shared" si="148"/>
        <v>0</v>
      </c>
      <c r="W376" s="9">
        <f t="shared" si="165"/>
        <v>0</v>
      </c>
      <c r="X376" s="9" t="str">
        <f t="shared" si="146"/>
        <v/>
      </c>
      <c r="Y376" s="9" t="str">
        <f t="shared" si="149"/>
        <v/>
      </c>
      <c r="Z376" s="10" t="str">
        <f t="shared" si="150"/>
        <v/>
      </c>
      <c r="AA376" s="9">
        <f t="shared" si="166"/>
        <v>0</v>
      </c>
      <c r="AB376" s="11" t="e">
        <f>COUNTIF(H$2:H376,"&gt;0")/(COUNTIF(H$2:H376,"&lt;0")+COUNTIF(H$2:H376,"&gt;0"))</f>
        <v>#DIV/0!</v>
      </c>
      <c r="AC376" s="11" t="e">
        <f t="shared" si="167"/>
        <v>#DIV/0!</v>
      </c>
      <c r="AD376" s="8" t="e">
        <f t="shared" si="168"/>
        <v>#DIV/0!</v>
      </c>
      <c r="AE376" s="11" t="e">
        <f t="shared" si="154"/>
        <v>#DIV/0!</v>
      </c>
      <c r="AF376" s="11" t="e">
        <f t="shared" si="155"/>
        <v>#DIV/0!</v>
      </c>
      <c r="AG376" s="12" t="str">
        <f>IF(ISERROR(SUMIF($G$1:$G376,"&gt;0")/-SUMIF($G$1:$G376,"&lt;0"))=FALSE,SUMIF($G$1:$G376,"&gt;0")/-SUMIF($G$1:$G376,"&lt;0"),"")</f>
        <v/>
      </c>
      <c r="AH376" s="12"/>
      <c r="AI376" s="21" t="str">
        <f t="shared" si="151"/>
        <v/>
      </c>
      <c r="AJ376" s="21" t="str">
        <f t="shared" si="152"/>
        <v/>
      </c>
      <c r="AK376" s="21" t="e">
        <f t="shared" si="153"/>
        <v>#DIV/0!</v>
      </c>
      <c r="AL376" s="6"/>
      <c r="AM376" s="6"/>
      <c r="AN376" s="6"/>
      <c r="AO376" s="6"/>
    </row>
    <row r="377" spans="1:41" ht="18.75" customHeight="1" thickBot="1">
      <c r="A377" t="str">
        <f t="shared" si="147"/>
        <v/>
      </c>
      <c r="B377" s="73"/>
      <c r="C377" s="73"/>
      <c r="D377" s="73"/>
      <c r="E377" s="73"/>
      <c r="F377" s="73"/>
      <c r="G377" s="73"/>
      <c r="H377" s="73"/>
      <c r="I377" s="74"/>
      <c r="J377" s="74"/>
      <c r="K377" s="73"/>
      <c r="L377" s="6" t="str">
        <f t="shared" si="156"/>
        <v>Saturday</v>
      </c>
      <c r="M377" s="6" t="str">
        <f t="shared" si="157"/>
        <v>Saturday</v>
      </c>
      <c r="N377" s="6">
        <f t="shared" si="158"/>
        <v>1900</v>
      </c>
      <c r="O377" s="6">
        <f t="shared" si="159"/>
        <v>1</v>
      </c>
      <c r="P377" s="6">
        <f t="shared" si="160"/>
        <v>0</v>
      </c>
      <c r="Q377" s="6">
        <f t="shared" si="161"/>
        <v>0</v>
      </c>
      <c r="R377" s="6">
        <f t="shared" si="162"/>
        <v>0</v>
      </c>
      <c r="S377" s="6" t="str">
        <f t="shared" si="163"/>
        <v>1900/1/0</v>
      </c>
      <c r="T377" s="7">
        <f t="shared" si="145"/>
        <v>0</v>
      </c>
      <c r="U377" s="8">
        <f t="shared" si="164"/>
        <v>10000</v>
      </c>
      <c r="V377" s="7">
        <f t="shared" si="148"/>
        <v>0</v>
      </c>
      <c r="W377" s="9">
        <f t="shared" si="165"/>
        <v>0</v>
      </c>
      <c r="X377" s="9" t="str">
        <f t="shared" si="146"/>
        <v/>
      </c>
      <c r="Y377" s="9" t="str">
        <f t="shared" si="149"/>
        <v/>
      </c>
      <c r="Z377" s="10" t="str">
        <f t="shared" si="150"/>
        <v/>
      </c>
      <c r="AA377" s="9">
        <f t="shared" si="166"/>
        <v>0</v>
      </c>
      <c r="AB377" s="11" t="e">
        <f>COUNTIF(H$2:H377,"&gt;0")/(COUNTIF(H$2:H377,"&lt;0")+COUNTIF(H$2:H377,"&gt;0"))</f>
        <v>#DIV/0!</v>
      </c>
      <c r="AC377" s="11" t="e">
        <f t="shared" si="167"/>
        <v>#DIV/0!</v>
      </c>
      <c r="AD377" s="8" t="e">
        <f t="shared" si="168"/>
        <v>#DIV/0!</v>
      </c>
      <c r="AE377" s="11" t="e">
        <f t="shared" si="154"/>
        <v>#DIV/0!</v>
      </c>
      <c r="AF377" s="11" t="e">
        <f t="shared" si="155"/>
        <v>#DIV/0!</v>
      </c>
      <c r="AG377" s="12" t="str">
        <f>IF(ISERROR(SUMIF($G$1:$G377,"&gt;0")/-SUMIF($G$1:$G377,"&lt;0"))=FALSE,SUMIF($G$1:$G377,"&gt;0")/-SUMIF($G$1:$G377,"&lt;0"),"")</f>
        <v/>
      </c>
      <c r="AH377" s="12"/>
      <c r="AI377" s="21" t="str">
        <f t="shared" si="151"/>
        <v/>
      </c>
      <c r="AJ377" s="21" t="str">
        <f t="shared" si="152"/>
        <v/>
      </c>
      <c r="AK377" s="21" t="e">
        <f t="shared" si="153"/>
        <v>#DIV/0!</v>
      </c>
      <c r="AL377" s="6"/>
      <c r="AM377" s="6"/>
      <c r="AN377" s="6"/>
      <c r="AO377" s="6"/>
    </row>
    <row r="378" spans="1:41" ht="18.75" customHeight="1" thickBot="1">
      <c r="A378" t="str">
        <f t="shared" si="147"/>
        <v/>
      </c>
      <c r="B378" s="73"/>
      <c r="C378" s="73"/>
      <c r="D378" s="73"/>
      <c r="E378" s="73"/>
      <c r="F378" s="73"/>
      <c r="G378" s="73"/>
      <c r="H378" s="73"/>
      <c r="I378" s="74"/>
      <c r="J378" s="74"/>
      <c r="K378" s="73"/>
      <c r="L378" s="6" t="str">
        <f t="shared" si="156"/>
        <v>Saturday</v>
      </c>
      <c r="M378" s="6" t="str">
        <f t="shared" si="157"/>
        <v>Saturday</v>
      </c>
      <c r="N378" s="6">
        <f t="shared" si="158"/>
        <v>1900</v>
      </c>
      <c r="O378" s="6">
        <f t="shared" si="159"/>
        <v>1</v>
      </c>
      <c r="P378" s="6">
        <f t="shared" si="160"/>
        <v>0</v>
      </c>
      <c r="Q378" s="6">
        <f t="shared" si="161"/>
        <v>0</v>
      </c>
      <c r="R378" s="6">
        <f t="shared" si="162"/>
        <v>0</v>
      </c>
      <c r="S378" s="6" t="str">
        <f t="shared" si="163"/>
        <v>1900/1/0</v>
      </c>
      <c r="T378" s="7">
        <f t="shared" si="145"/>
        <v>0</v>
      </c>
      <c r="U378" s="8">
        <f t="shared" si="164"/>
        <v>10000</v>
      </c>
      <c r="V378" s="7">
        <f t="shared" si="148"/>
        <v>0</v>
      </c>
      <c r="W378" s="9">
        <f t="shared" si="165"/>
        <v>0</v>
      </c>
      <c r="X378" s="9" t="str">
        <f t="shared" si="146"/>
        <v/>
      </c>
      <c r="Y378" s="9" t="str">
        <f t="shared" si="149"/>
        <v/>
      </c>
      <c r="Z378" s="10" t="str">
        <f t="shared" si="150"/>
        <v/>
      </c>
      <c r="AA378" s="9">
        <f t="shared" si="166"/>
        <v>0</v>
      </c>
      <c r="AB378" s="11" t="e">
        <f>COUNTIF(H$2:H378,"&gt;0")/(COUNTIF(H$2:H378,"&lt;0")+COUNTIF(H$2:H378,"&gt;0"))</f>
        <v>#DIV/0!</v>
      </c>
      <c r="AC378" s="11" t="e">
        <f t="shared" si="167"/>
        <v>#DIV/0!</v>
      </c>
      <c r="AD378" s="8" t="e">
        <f t="shared" si="168"/>
        <v>#DIV/0!</v>
      </c>
      <c r="AE378" s="11" t="e">
        <f t="shared" si="154"/>
        <v>#DIV/0!</v>
      </c>
      <c r="AF378" s="11" t="e">
        <f t="shared" si="155"/>
        <v>#DIV/0!</v>
      </c>
      <c r="AG378" s="12" t="str">
        <f>IF(ISERROR(SUMIF($G$1:$G378,"&gt;0")/-SUMIF($G$1:$G378,"&lt;0"))=FALSE,SUMIF($G$1:$G378,"&gt;0")/-SUMIF($G$1:$G378,"&lt;0"),"")</f>
        <v/>
      </c>
      <c r="AH378" s="12"/>
      <c r="AI378" s="21" t="str">
        <f t="shared" si="151"/>
        <v/>
      </c>
      <c r="AJ378" s="21" t="str">
        <f t="shared" si="152"/>
        <v/>
      </c>
      <c r="AK378" s="21" t="e">
        <f t="shared" si="153"/>
        <v>#DIV/0!</v>
      </c>
      <c r="AL378" s="6"/>
      <c r="AM378" s="6"/>
      <c r="AN378" s="6"/>
      <c r="AO378" s="6"/>
    </row>
    <row r="379" spans="1:41" ht="18.75" customHeight="1" thickBot="1">
      <c r="A379" t="str">
        <f t="shared" si="147"/>
        <v/>
      </c>
      <c r="B379" s="73"/>
      <c r="C379" s="73"/>
      <c r="D379" s="73"/>
      <c r="E379" s="73"/>
      <c r="F379" s="73"/>
      <c r="G379" s="73"/>
      <c r="H379" s="73"/>
      <c r="I379" s="74"/>
      <c r="J379" s="74"/>
      <c r="K379" s="73"/>
      <c r="L379" s="6" t="str">
        <f t="shared" si="156"/>
        <v>Saturday</v>
      </c>
      <c r="M379" s="6" t="str">
        <f t="shared" si="157"/>
        <v>Saturday</v>
      </c>
      <c r="N379" s="6">
        <f t="shared" si="158"/>
        <v>1900</v>
      </c>
      <c r="O379" s="6">
        <f t="shared" si="159"/>
        <v>1</v>
      </c>
      <c r="P379" s="6">
        <f t="shared" si="160"/>
        <v>0</v>
      </c>
      <c r="Q379" s="6">
        <f t="shared" si="161"/>
        <v>0</v>
      </c>
      <c r="R379" s="6">
        <f t="shared" si="162"/>
        <v>0</v>
      </c>
      <c r="S379" s="6" t="str">
        <f t="shared" si="163"/>
        <v>1900/1/0</v>
      </c>
      <c r="T379" s="7">
        <f t="shared" si="145"/>
        <v>0</v>
      </c>
      <c r="U379" s="8">
        <f t="shared" si="164"/>
        <v>10000</v>
      </c>
      <c r="V379" s="7">
        <f t="shared" si="148"/>
        <v>0</v>
      </c>
      <c r="W379" s="9">
        <f t="shared" si="165"/>
        <v>0</v>
      </c>
      <c r="X379" s="9" t="str">
        <f t="shared" si="146"/>
        <v/>
      </c>
      <c r="Y379" s="9" t="str">
        <f t="shared" si="149"/>
        <v/>
      </c>
      <c r="Z379" s="10" t="str">
        <f t="shared" si="150"/>
        <v/>
      </c>
      <c r="AA379" s="9">
        <f t="shared" si="166"/>
        <v>0</v>
      </c>
      <c r="AB379" s="11" t="e">
        <f>COUNTIF(H$2:H379,"&gt;0")/(COUNTIF(H$2:H379,"&lt;0")+COUNTIF(H$2:H379,"&gt;0"))</f>
        <v>#DIV/0!</v>
      </c>
      <c r="AC379" s="11" t="e">
        <f t="shared" si="167"/>
        <v>#DIV/0!</v>
      </c>
      <c r="AD379" s="8" t="e">
        <f t="shared" si="168"/>
        <v>#DIV/0!</v>
      </c>
      <c r="AE379" s="11" t="e">
        <f t="shared" si="154"/>
        <v>#DIV/0!</v>
      </c>
      <c r="AF379" s="11" t="e">
        <f t="shared" si="155"/>
        <v>#DIV/0!</v>
      </c>
      <c r="AG379" s="12" t="str">
        <f>IF(ISERROR(SUMIF($G$1:$G379,"&gt;0")/-SUMIF($G$1:$G379,"&lt;0"))=FALSE,SUMIF($G$1:$G379,"&gt;0")/-SUMIF($G$1:$G379,"&lt;0"),"")</f>
        <v/>
      </c>
      <c r="AH379" s="12"/>
      <c r="AI379" s="21" t="str">
        <f t="shared" si="151"/>
        <v/>
      </c>
      <c r="AJ379" s="21" t="str">
        <f t="shared" si="152"/>
        <v/>
      </c>
      <c r="AK379" s="21" t="e">
        <f t="shared" si="153"/>
        <v>#DIV/0!</v>
      </c>
      <c r="AL379" s="6"/>
      <c r="AM379" s="6"/>
      <c r="AN379" s="6"/>
      <c r="AO379" s="6"/>
    </row>
    <row r="380" spans="1:41" ht="18.75" customHeight="1" thickBot="1">
      <c r="A380" t="str">
        <f t="shared" si="147"/>
        <v/>
      </c>
      <c r="B380" s="73"/>
      <c r="C380" s="73"/>
      <c r="D380" s="73"/>
      <c r="E380" s="73"/>
      <c r="F380" s="73"/>
      <c r="G380" s="73"/>
      <c r="H380" s="73"/>
      <c r="I380" s="74"/>
      <c r="J380" s="74"/>
      <c r="K380" s="73"/>
      <c r="L380" s="6" t="str">
        <f t="shared" si="156"/>
        <v>Saturday</v>
      </c>
      <c r="M380" s="6" t="str">
        <f t="shared" si="157"/>
        <v>Saturday</v>
      </c>
      <c r="N380" s="6">
        <f t="shared" si="158"/>
        <v>1900</v>
      </c>
      <c r="O380" s="6">
        <f t="shared" si="159"/>
        <v>1</v>
      </c>
      <c r="P380" s="6">
        <f t="shared" si="160"/>
        <v>0</v>
      </c>
      <c r="Q380" s="6">
        <f t="shared" si="161"/>
        <v>0</v>
      </c>
      <c r="R380" s="6">
        <f t="shared" si="162"/>
        <v>0</v>
      </c>
      <c r="S380" s="6" t="str">
        <f t="shared" si="163"/>
        <v>1900/1/0</v>
      </c>
      <c r="T380" s="7">
        <f t="shared" si="145"/>
        <v>0</v>
      </c>
      <c r="U380" s="8">
        <f t="shared" si="164"/>
        <v>10000</v>
      </c>
      <c r="V380" s="7">
        <f t="shared" si="148"/>
        <v>0</v>
      </c>
      <c r="W380" s="9">
        <f t="shared" si="165"/>
        <v>0</v>
      </c>
      <c r="X380" s="9" t="str">
        <f t="shared" si="146"/>
        <v/>
      </c>
      <c r="Y380" s="9" t="str">
        <f t="shared" si="149"/>
        <v/>
      </c>
      <c r="Z380" s="10" t="str">
        <f t="shared" si="150"/>
        <v/>
      </c>
      <c r="AA380" s="9">
        <f t="shared" si="166"/>
        <v>0</v>
      </c>
      <c r="AB380" s="11" t="e">
        <f>COUNTIF(H$2:H380,"&gt;0")/(COUNTIF(H$2:H380,"&lt;0")+COUNTIF(H$2:H380,"&gt;0"))</f>
        <v>#DIV/0!</v>
      </c>
      <c r="AC380" s="11" t="e">
        <f t="shared" si="167"/>
        <v>#DIV/0!</v>
      </c>
      <c r="AD380" s="8" t="e">
        <f t="shared" si="168"/>
        <v>#DIV/0!</v>
      </c>
      <c r="AE380" s="11" t="e">
        <f t="shared" si="154"/>
        <v>#DIV/0!</v>
      </c>
      <c r="AF380" s="11" t="e">
        <f t="shared" si="155"/>
        <v>#DIV/0!</v>
      </c>
      <c r="AG380" s="12" t="str">
        <f>IF(ISERROR(SUMIF($G$1:$G380,"&gt;0")/-SUMIF($G$1:$G380,"&lt;0"))=FALSE,SUMIF($G$1:$G380,"&gt;0")/-SUMIF($G$1:$G380,"&lt;0"),"")</f>
        <v/>
      </c>
      <c r="AH380" s="12"/>
      <c r="AI380" s="21" t="str">
        <f t="shared" si="151"/>
        <v/>
      </c>
      <c r="AJ380" s="21" t="str">
        <f t="shared" si="152"/>
        <v/>
      </c>
      <c r="AK380" s="21" t="e">
        <f t="shared" si="153"/>
        <v>#DIV/0!</v>
      </c>
      <c r="AL380" s="6"/>
      <c r="AM380" s="6"/>
      <c r="AN380" s="6"/>
      <c r="AO380" s="6"/>
    </row>
    <row r="381" spans="1:41" ht="18.75" customHeight="1" thickBot="1">
      <c r="A381" t="str">
        <f t="shared" si="147"/>
        <v/>
      </c>
      <c r="B381" s="73"/>
      <c r="C381" s="73"/>
      <c r="D381" s="73"/>
      <c r="E381" s="73"/>
      <c r="F381" s="73"/>
      <c r="G381" s="73"/>
      <c r="H381" s="73"/>
      <c r="I381" s="74"/>
      <c r="J381" s="74"/>
      <c r="K381" s="73"/>
      <c r="L381" s="6" t="str">
        <f t="shared" si="156"/>
        <v>Saturday</v>
      </c>
      <c r="M381" s="6" t="str">
        <f t="shared" si="157"/>
        <v>Saturday</v>
      </c>
      <c r="N381" s="6">
        <f t="shared" si="158"/>
        <v>1900</v>
      </c>
      <c r="O381" s="6">
        <f t="shared" si="159"/>
        <v>1</v>
      </c>
      <c r="P381" s="6">
        <f t="shared" si="160"/>
        <v>0</v>
      </c>
      <c r="Q381" s="6">
        <f t="shared" si="161"/>
        <v>0</v>
      </c>
      <c r="R381" s="6">
        <f t="shared" si="162"/>
        <v>0</v>
      </c>
      <c r="S381" s="6" t="str">
        <f t="shared" si="163"/>
        <v>1900/1/0</v>
      </c>
      <c r="T381" s="7">
        <f t="shared" si="145"/>
        <v>0</v>
      </c>
      <c r="U381" s="8">
        <f t="shared" si="164"/>
        <v>10000</v>
      </c>
      <c r="V381" s="7">
        <f t="shared" si="148"/>
        <v>0</v>
      </c>
      <c r="W381" s="9">
        <f t="shared" si="165"/>
        <v>0</v>
      </c>
      <c r="X381" s="9" t="str">
        <f t="shared" si="146"/>
        <v/>
      </c>
      <c r="Y381" s="9" t="str">
        <f t="shared" si="149"/>
        <v/>
      </c>
      <c r="Z381" s="10" t="str">
        <f t="shared" si="150"/>
        <v/>
      </c>
      <c r="AA381" s="9">
        <f t="shared" si="166"/>
        <v>0</v>
      </c>
      <c r="AB381" s="11" t="e">
        <f>COUNTIF(H$2:H381,"&gt;0")/(COUNTIF(H$2:H381,"&lt;0")+COUNTIF(H$2:H381,"&gt;0"))</f>
        <v>#DIV/0!</v>
      </c>
      <c r="AC381" s="11" t="e">
        <f t="shared" si="167"/>
        <v>#DIV/0!</v>
      </c>
      <c r="AD381" s="8" t="e">
        <f t="shared" si="168"/>
        <v>#DIV/0!</v>
      </c>
      <c r="AE381" s="11" t="e">
        <f t="shared" si="154"/>
        <v>#DIV/0!</v>
      </c>
      <c r="AF381" s="11" t="e">
        <f t="shared" si="155"/>
        <v>#DIV/0!</v>
      </c>
      <c r="AG381" s="12" t="str">
        <f>IF(ISERROR(SUMIF($G$1:$G381,"&gt;0")/-SUMIF($G$1:$G381,"&lt;0"))=FALSE,SUMIF($G$1:$G381,"&gt;0")/-SUMIF($G$1:$G381,"&lt;0"),"")</f>
        <v/>
      </c>
      <c r="AH381" s="12"/>
      <c r="AI381" s="21" t="str">
        <f t="shared" si="151"/>
        <v/>
      </c>
      <c r="AJ381" s="21" t="str">
        <f t="shared" si="152"/>
        <v/>
      </c>
      <c r="AK381" s="21" t="e">
        <f t="shared" si="153"/>
        <v>#DIV/0!</v>
      </c>
      <c r="AL381" s="6"/>
      <c r="AM381" s="6"/>
      <c r="AN381" s="6"/>
      <c r="AO381" s="6"/>
    </row>
    <row r="382" spans="1:41" ht="18.75" customHeight="1" thickBot="1">
      <c r="A382" t="str">
        <f t="shared" si="147"/>
        <v/>
      </c>
      <c r="B382" s="73"/>
      <c r="C382" s="73"/>
      <c r="D382" s="73"/>
      <c r="E382" s="73"/>
      <c r="F382" s="73"/>
      <c r="G382" s="73"/>
      <c r="H382" s="73"/>
      <c r="I382" s="74"/>
      <c r="J382" s="74"/>
      <c r="K382" s="73"/>
      <c r="L382" s="6" t="str">
        <f t="shared" si="156"/>
        <v>Saturday</v>
      </c>
      <c r="M382" s="6" t="str">
        <f t="shared" si="157"/>
        <v>Saturday</v>
      </c>
      <c r="N382" s="6">
        <f t="shared" si="158"/>
        <v>1900</v>
      </c>
      <c r="O382" s="6">
        <f t="shared" si="159"/>
        <v>1</v>
      </c>
      <c r="P382" s="6">
        <f t="shared" si="160"/>
        <v>0</v>
      </c>
      <c r="Q382" s="6">
        <f t="shared" si="161"/>
        <v>0</v>
      </c>
      <c r="R382" s="6">
        <f t="shared" si="162"/>
        <v>0</v>
      </c>
      <c r="S382" s="6" t="str">
        <f t="shared" si="163"/>
        <v>1900/1/0</v>
      </c>
      <c r="T382" s="7">
        <f t="shared" si="145"/>
        <v>0</v>
      </c>
      <c r="U382" s="8">
        <f t="shared" si="164"/>
        <v>10000</v>
      </c>
      <c r="V382" s="7">
        <f t="shared" si="148"/>
        <v>0</v>
      </c>
      <c r="W382" s="9">
        <f t="shared" si="165"/>
        <v>0</v>
      </c>
      <c r="X382" s="9" t="str">
        <f t="shared" si="146"/>
        <v/>
      </c>
      <c r="Y382" s="9" t="str">
        <f t="shared" si="149"/>
        <v/>
      </c>
      <c r="Z382" s="10" t="str">
        <f t="shared" si="150"/>
        <v/>
      </c>
      <c r="AA382" s="9">
        <f t="shared" si="166"/>
        <v>0</v>
      </c>
      <c r="AB382" s="11" t="e">
        <f>COUNTIF(H$2:H382,"&gt;0")/(COUNTIF(H$2:H382,"&lt;0")+COUNTIF(H$2:H382,"&gt;0"))</f>
        <v>#DIV/0!</v>
      </c>
      <c r="AC382" s="11" t="e">
        <f t="shared" si="167"/>
        <v>#DIV/0!</v>
      </c>
      <c r="AD382" s="8" t="e">
        <f t="shared" si="168"/>
        <v>#DIV/0!</v>
      </c>
      <c r="AE382" s="11" t="e">
        <f t="shared" si="154"/>
        <v>#DIV/0!</v>
      </c>
      <c r="AF382" s="11" t="e">
        <f t="shared" si="155"/>
        <v>#DIV/0!</v>
      </c>
      <c r="AG382" s="12" t="str">
        <f>IF(ISERROR(SUMIF($G$1:$G382,"&gt;0")/-SUMIF($G$1:$G382,"&lt;0"))=FALSE,SUMIF($G$1:$G382,"&gt;0")/-SUMIF($G$1:$G382,"&lt;0"),"")</f>
        <v/>
      </c>
      <c r="AH382" s="12"/>
      <c r="AI382" s="21" t="str">
        <f t="shared" si="151"/>
        <v/>
      </c>
      <c r="AJ382" s="21" t="str">
        <f t="shared" si="152"/>
        <v/>
      </c>
      <c r="AK382" s="21" t="e">
        <f t="shared" si="153"/>
        <v>#DIV/0!</v>
      </c>
      <c r="AL382" s="6"/>
      <c r="AM382" s="6"/>
      <c r="AN382" s="6"/>
      <c r="AO382" s="6"/>
    </row>
    <row r="383" spans="1:41" ht="18.75" customHeight="1" thickBot="1">
      <c r="A383" t="str">
        <f t="shared" si="147"/>
        <v/>
      </c>
      <c r="B383" s="73"/>
      <c r="C383" s="73"/>
      <c r="D383" s="73"/>
      <c r="E383" s="73"/>
      <c r="F383" s="73"/>
      <c r="G383" s="73"/>
      <c r="H383" s="73"/>
      <c r="I383" s="74"/>
      <c r="J383" s="74"/>
      <c r="K383" s="73"/>
      <c r="L383" s="6" t="str">
        <f t="shared" si="156"/>
        <v>Saturday</v>
      </c>
      <c r="M383" s="6" t="str">
        <f t="shared" si="157"/>
        <v>Saturday</v>
      </c>
      <c r="N383" s="6">
        <f t="shared" si="158"/>
        <v>1900</v>
      </c>
      <c r="O383" s="6">
        <f t="shared" si="159"/>
        <v>1</v>
      </c>
      <c r="P383" s="6">
        <f t="shared" si="160"/>
        <v>0</v>
      </c>
      <c r="Q383" s="6">
        <f t="shared" si="161"/>
        <v>0</v>
      </c>
      <c r="R383" s="6">
        <f t="shared" si="162"/>
        <v>0</v>
      </c>
      <c r="S383" s="6" t="str">
        <f t="shared" si="163"/>
        <v>1900/1/0</v>
      </c>
      <c r="T383" s="7">
        <f t="shared" si="145"/>
        <v>0</v>
      </c>
      <c r="U383" s="8">
        <f t="shared" si="164"/>
        <v>10000</v>
      </c>
      <c r="V383" s="7">
        <f t="shared" si="148"/>
        <v>0</v>
      </c>
      <c r="W383" s="9">
        <f t="shared" si="165"/>
        <v>0</v>
      </c>
      <c r="X383" s="9" t="str">
        <f t="shared" si="146"/>
        <v/>
      </c>
      <c r="Y383" s="9" t="str">
        <f t="shared" si="149"/>
        <v/>
      </c>
      <c r="Z383" s="10" t="str">
        <f t="shared" si="150"/>
        <v/>
      </c>
      <c r="AA383" s="9">
        <f t="shared" si="166"/>
        <v>0</v>
      </c>
      <c r="AB383" s="11" t="e">
        <f>COUNTIF(H$2:H383,"&gt;0")/(COUNTIF(H$2:H383,"&lt;0")+COUNTIF(H$2:H383,"&gt;0"))</f>
        <v>#DIV/0!</v>
      </c>
      <c r="AC383" s="11" t="e">
        <f t="shared" si="167"/>
        <v>#DIV/0!</v>
      </c>
      <c r="AD383" s="8" t="e">
        <f t="shared" si="168"/>
        <v>#DIV/0!</v>
      </c>
      <c r="AE383" s="11" t="e">
        <f t="shared" si="154"/>
        <v>#DIV/0!</v>
      </c>
      <c r="AF383" s="11" t="e">
        <f t="shared" si="155"/>
        <v>#DIV/0!</v>
      </c>
      <c r="AG383" s="12" t="str">
        <f>IF(ISERROR(SUMIF($G$1:$G383,"&gt;0")/-SUMIF($G$1:$G383,"&lt;0"))=FALSE,SUMIF($G$1:$G383,"&gt;0")/-SUMIF($G$1:$G383,"&lt;0"),"")</f>
        <v/>
      </c>
      <c r="AH383" s="12"/>
      <c r="AI383" s="21" t="str">
        <f t="shared" si="151"/>
        <v/>
      </c>
      <c r="AJ383" s="21" t="str">
        <f t="shared" si="152"/>
        <v/>
      </c>
      <c r="AK383" s="21" t="e">
        <f t="shared" si="153"/>
        <v>#DIV/0!</v>
      </c>
      <c r="AL383" s="6"/>
      <c r="AM383" s="6"/>
      <c r="AN383" s="6"/>
      <c r="AO383" s="6"/>
    </row>
    <row r="384" spans="1:41" ht="18.75" customHeight="1" thickBot="1">
      <c r="A384" t="str">
        <f t="shared" si="147"/>
        <v/>
      </c>
      <c r="B384" s="73"/>
      <c r="C384" s="73"/>
      <c r="D384" s="73"/>
      <c r="E384" s="73"/>
      <c r="F384" s="73"/>
      <c r="G384" s="73"/>
      <c r="H384" s="73"/>
      <c r="I384" s="74"/>
      <c r="J384" s="74"/>
      <c r="K384" s="73"/>
      <c r="L384" s="6" t="str">
        <f t="shared" si="156"/>
        <v>Saturday</v>
      </c>
      <c r="M384" s="6" t="str">
        <f t="shared" si="157"/>
        <v>Saturday</v>
      </c>
      <c r="N384" s="6">
        <f t="shared" si="158"/>
        <v>1900</v>
      </c>
      <c r="O384" s="6">
        <f t="shared" si="159"/>
        <v>1</v>
      </c>
      <c r="P384" s="6">
        <f t="shared" si="160"/>
        <v>0</v>
      </c>
      <c r="Q384" s="6">
        <f t="shared" si="161"/>
        <v>0</v>
      </c>
      <c r="R384" s="6">
        <f t="shared" si="162"/>
        <v>0</v>
      </c>
      <c r="S384" s="6" t="str">
        <f t="shared" si="163"/>
        <v>1900/1/0</v>
      </c>
      <c r="T384" s="7">
        <f t="shared" si="145"/>
        <v>0</v>
      </c>
      <c r="U384" s="8">
        <f t="shared" si="164"/>
        <v>10000</v>
      </c>
      <c r="V384" s="7">
        <f t="shared" si="148"/>
        <v>0</v>
      </c>
      <c r="W384" s="9">
        <f t="shared" si="165"/>
        <v>0</v>
      </c>
      <c r="X384" s="9" t="str">
        <f t="shared" si="146"/>
        <v/>
      </c>
      <c r="Y384" s="9" t="str">
        <f t="shared" si="149"/>
        <v/>
      </c>
      <c r="Z384" s="10" t="str">
        <f t="shared" si="150"/>
        <v/>
      </c>
      <c r="AA384" s="9">
        <f t="shared" si="166"/>
        <v>0</v>
      </c>
      <c r="AB384" s="11" t="e">
        <f>COUNTIF(H$2:H384,"&gt;0")/(COUNTIF(H$2:H384,"&lt;0")+COUNTIF(H$2:H384,"&gt;0"))</f>
        <v>#DIV/0!</v>
      </c>
      <c r="AC384" s="11" t="e">
        <f t="shared" si="167"/>
        <v>#DIV/0!</v>
      </c>
      <c r="AD384" s="8" t="e">
        <f t="shared" si="168"/>
        <v>#DIV/0!</v>
      </c>
      <c r="AE384" s="11" t="e">
        <f t="shared" si="154"/>
        <v>#DIV/0!</v>
      </c>
      <c r="AF384" s="11" t="e">
        <f t="shared" si="155"/>
        <v>#DIV/0!</v>
      </c>
      <c r="AG384" s="12" t="str">
        <f>IF(ISERROR(SUMIF($G$1:$G384,"&gt;0")/-SUMIF($G$1:$G384,"&lt;0"))=FALSE,SUMIF($G$1:$G384,"&gt;0")/-SUMIF($G$1:$G384,"&lt;0"),"")</f>
        <v/>
      </c>
      <c r="AH384" s="12"/>
      <c r="AI384" s="21" t="str">
        <f t="shared" si="151"/>
        <v/>
      </c>
      <c r="AJ384" s="21" t="str">
        <f t="shared" si="152"/>
        <v/>
      </c>
      <c r="AK384" s="21" t="e">
        <f t="shared" si="153"/>
        <v>#DIV/0!</v>
      </c>
      <c r="AL384" s="6"/>
      <c r="AM384" s="6"/>
      <c r="AN384" s="6"/>
      <c r="AO384" s="6"/>
    </row>
    <row r="385" spans="1:41" ht="18.75" customHeight="1" thickBot="1">
      <c r="A385" t="str">
        <f t="shared" si="147"/>
        <v/>
      </c>
      <c r="B385" s="73"/>
      <c r="C385" s="73"/>
      <c r="D385" s="73"/>
      <c r="E385" s="73"/>
      <c r="F385" s="73"/>
      <c r="G385" s="73"/>
      <c r="H385" s="73"/>
      <c r="I385" s="74"/>
      <c r="J385" s="74"/>
      <c r="K385" s="73"/>
      <c r="L385" s="6" t="str">
        <f t="shared" si="156"/>
        <v>Saturday</v>
      </c>
      <c r="M385" s="6" t="str">
        <f t="shared" si="157"/>
        <v>Saturday</v>
      </c>
      <c r="N385" s="6">
        <f t="shared" si="158"/>
        <v>1900</v>
      </c>
      <c r="O385" s="6">
        <f t="shared" si="159"/>
        <v>1</v>
      </c>
      <c r="P385" s="6">
        <f t="shared" si="160"/>
        <v>0</v>
      </c>
      <c r="Q385" s="6">
        <f t="shared" si="161"/>
        <v>0</v>
      </c>
      <c r="R385" s="6">
        <f t="shared" si="162"/>
        <v>0</v>
      </c>
      <c r="S385" s="6" t="str">
        <f t="shared" si="163"/>
        <v>1900/1/0</v>
      </c>
      <c r="T385" s="7">
        <f t="shared" si="145"/>
        <v>0</v>
      </c>
      <c r="U385" s="8">
        <f t="shared" si="164"/>
        <v>10000</v>
      </c>
      <c r="V385" s="7">
        <f t="shared" si="148"/>
        <v>0</v>
      </c>
      <c r="W385" s="9">
        <f t="shared" si="165"/>
        <v>0</v>
      </c>
      <c r="X385" s="9" t="str">
        <f t="shared" si="146"/>
        <v/>
      </c>
      <c r="Y385" s="9" t="str">
        <f t="shared" si="149"/>
        <v/>
      </c>
      <c r="Z385" s="10" t="str">
        <f t="shared" si="150"/>
        <v/>
      </c>
      <c r="AA385" s="9">
        <f t="shared" si="166"/>
        <v>0</v>
      </c>
      <c r="AB385" s="11" t="e">
        <f>COUNTIF(H$2:H385,"&gt;0")/(COUNTIF(H$2:H385,"&lt;0")+COUNTIF(H$2:H385,"&gt;0"))</f>
        <v>#DIV/0!</v>
      </c>
      <c r="AC385" s="11" t="e">
        <f t="shared" si="167"/>
        <v>#DIV/0!</v>
      </c>
      <c r="AD385" s="8" t="e">
        <f t="shared" si="168"/>
        <v>#DIV/0!</v>
      </c>
      <c r="AE385" s="11" t="e">
        <f t="shared" si="154"/>
        <v>#DIV/0!</v>
      </c>
      <c r="AF385" s="11" t="e">
        <f t="shared" si="155"/>
        <v>#DIV/0!</v>
      </c>
      <c r="AG385" s="12" t="str">
        <f>IF(ISERROR(SUMIF($G$1:$G385,"&gt;0")/-SUMIF($G$1:$G385,"&lt;0"))=FALSE,SUMIF($G$1:$G385,"&gt;0")/-SUMIF($G$1:$G385,"&lt;0"),"")</f>
        <v/>
      </c>
      <c r="AH385" s="12"/>
      <c r="AI385" s="21" t="str">
        <f t="shared" si="151"/>
        <v/>
      </c>
      <c r="AJ385" s="21" t="str">
        <f t="shared" si="152"/>
        <v/>
      </c>
      <c r="AK385" s="21" t="e">
        <f t="shared" si="153"/>
        <v>#DIV/0!</v>
      </c>
      <c r="AL385" s="6"/>
      <c r="AM385" s="6"/>
      <c r="AO385" s="6"/>
    </row>
    <row r="386" spans="1:41" ht="18.75" customHeight="1" thickBot="1">
      <c r="A386" t="str">
        <f t="shared" si="147"/>
        <v/>
      </c>
      <c r="B386" s="73"/>
      <c r="C386" s="73"/>
      <c r="D386" s="73"/>
      <c r="E386" s="73"/>
      <c r="F386" s="73"/>
      <c r="G386" s="73"/>
      <c r="H386" s="73"/>
      <c r="I386" s="74"/>
      <c r="J386" s="74"/>
      <c r="K386" s="73"/>
      <c r="L386" s="6" t="str">
        <f t="shared" si="156"/>
        <v>Saturday</v>
      </c>
      <c r="M386" s="6" t="str">
        <f t="shared" si="157"/>
        <v>Saturday</v>
      </c>
      <c r="N386" s="6">
        <f t="shared" si="158"/>
        <v>1900</v>
      </c>
      <c r="O386" s="6">
        <f t="shared" si="159"/>
        <v>1</v>
      </c>
      <c r="P386" s="6">
        <f t="shared" si="160"/>
        <v>0</v>
      </c>
      <c r="Q386" s="6">
        <f t="shared" si="161"/>
        <v>0</v>
      </c>
      <c r="R386" s="6">
        <f t="shared" si="162"/>
        <v>0</v>
      </c>
      <c r="S386" s="6" t="str">
        <f t="shared" si="163"/>
        <v>1900/1/0</v>
      </c>
      <c r="T386" s="7">
        <f t="shared" ref="T386:T449" si="169">2*E386*C386*(IF(AT403&lt;level1,comm1,IF(AT403&lt;level2,comm2,IF(AT403&lt;level3,comm3,IF(AT403&lt;level4,comm4,IF(AT403&lt;level5,comm5,IF(AT403&lt;level6,comm6,IF(AT403&lt;level7,comm7,IF(AT403&lt;level8,comm8,IF(AT403&lt;level9,comm9,0))))))))))</f>
        <v>0</v>
      </c>
      <c r="U386" s="8">
        <f t="shared" si="164"/>
        <v>10000</v>
      </c>
      <c r="V386" s="7">
        <f t="shared" si="148"/>
        <v>0</v>
      </c>
      <c r="W386" s="9">
        <f t="shared" si="165"/>
        <v>0</v>
      </c>
      <c r="X386" s="9" t="str">
        <f t="shared" ref="X386:X449" si="170">IF(J386="","",ROUNDDOWN(($J386-$I386)*24,0))</f>
        <v/>
      </c>
      <c r="Y386" s="9" t="str">
        <f t="shared" si="149"/>
        <v/>
      </c>
      <c r="Z386" s="10" t="str">
        <f t="shared" si="150"/>
        <v/>
      </c>
      <c r="AA386" s="9">
        <f t="shared" si="166"/>
        <v>0</v>
      </c>
      <c r="AB386" s="11" t="e">
        <f>COUNTIF(H$2:H386,"&gt;0")/(COUNTIF(H$2:H386,"&lt;0")+COUNTIF(H$2:H386,"&gt;0"))</f>
        <v>#DIV/0!</v>
      </c>
      <c r="AC386" s="11" t="e">
        <f t="shared" si="167"/>
        <v>#DIV/0!</v>
      </c>
      <c r="AD386" s="8" t="e">
        <f t="shared" si="168"/>
        <v>#DIV/0!</v>
      </c>
      <c r="AE386" s="11" t="e">
        <f t="shared" si="154"/>
        <v>#DIV/0!</v>
      </c>
      <c r="AF386" s="11" t="e">
        <f t="shared" si="155"/>
        <v>#DIV/0!</v>
      </c>
      <c r="AG386" s="12" t="str">
        <f>IF(ISERROR(SUMIF($G$1:$G386,"&gt;0")/-SUMIF($G$1:$G386,"&lt;0"))=FALSE,SUMIF($G$1:$G386,"&gt;0")/-SUMIF($G$1:$G386,"&lt;0"),"")</f>
        <v/>
      </c>
      <c r="AH386" s="12"/>
      <c r="AI386" s="21" t="str">
        <f t="shared" si="151"/>
        <v/>
      </c>
      <c r="AJ386" s="21" t="str">
        <f t="shared" si="152"/>
        <v/>
      </c>
      <c r="AK386" s="21" t="e">
        <f t="shared" si="153"/>
        <v>#DIV/0!</v>
      </c>
      <c r="AL386" s="6"/>
      <c r="AM386" s="6"/>
    </row>
    <row r="387" spans="1:41" ht="18.75" customHeight="1" thickBot="1">
      <c r="A387" t="str">
        <f t="shared" ref="A387:A450" si="171">LEFT(B387,4)</f>
        <v/>
      </c>
      <c r="B387" s="73"/>
      <c r="C387" s="73"/>
      <c r="D387" s="73"/>
      <c r="E387" s="73"/>
      <c r="F387" s="73"/>
      <c r="G387" s="73"/>
      <c r="H387" s="73"/>
      <c r="I387" s="74"/>
      <c r="J387" s="74"/>
      <c r="K387" s="73"/>
      <c r="L387" s="6" t="str">
        <f t="shared" si="156"/>
        <v>Saturday</v>
      </c>
      <c r="M387" s="6" t="str">
        <f t="shared" si="157"/>
        <v>Saturday</v>
      </c>
      <c r="N387" s="6">
        <f t="shared" si="158"/>
        <v>1900</v>
      </c>
      <c r="O387" s="6">
        <f t="shared" si="159"/>
        <v>1</v>
      </c>
      <c r="P387" s="6">
        <f t="shared" si="160"/>
        <v>0</v>
      </c>
      <c r="Q387" s="6">
        <f t="shared" si="161"/>
        <v>0</v>
      </c>
      <c r="R387" s="6">
        <f t="shared" si="162"/>
        <v>0</v>
      </c>
      <c r="S387" s="6" t="str">
        <f t="shared" si="163"/>
        <v>1900/1/0</v>
      </c>
      <c r="T387" s="7">
        <f t="shared" si="169"/>
        <v>0</v>
      </c>
      <c r="U387" s="8">
        <f t="shared" si="164"/>
        <v>10000</v>
      </c>
      <c r="V387" s="7">
        <f t="shared" ref="V387:V450" si="172">IF(ROW()=2,IF(SIGN($G386)&lt;&gt;SIGN($G387),$G387,$G386+$G387),IF(SIGN($G386)&lt;&gt;SIGN($G387),$G387,$G387+$V386))</f>
        <v>0</v>
      </c>
      <c r="W387" s="9">
        <f t="shared" si="165"/>
        <v>0</v>
      </c>
      <c r="X387" s="9" t="str">
        <f t="shared" si="170"/>
        <v/>
      </c>
      <c r="Y387" s="9" t="str">
        <f t="shared" ref="Y387:Y450" si="173">IF(J387="","",IF($H387&gt;0,ROUNDDOWN(($J387-$I387)*24,0),""))</f>
        <v/>
      </c>
      <c r="Z387" s="10" t="str">
        <f t="shared" ref="Z387:Z450" si="174">IF(J387="","",IF($H387&lt;0,($J387-$I387)*24,""))</f>
        <v/>
      </c>
      <c r="AA387" s="9">
        <f t="shared" si="166"/>
        <v>0</v>
      </c>
      <c r="AB387" s="11" t="e">
        <f>COUNTIF(H$2:H387,"&gt;0")/(COUNTIF(H$2:H387,"&lt;0")+COUNTIF(H$2:H387,"&gt;0"))</f>
        <v>#DIV/0!</v>
      </c>
      <c r="AC387" s="11" t="e">
        <f t="shared" si="167"/>
        <v>#DIV/0!</v>
      </c>
      <c r="AD387" s="8" t="e">
        <f t="shared" si="168"/>
        <v>#DIV/0!</v>
      </c>
      <c r="AE387" s="11" t="e">
        <f t="shared" si="154"/>
        <v>#DIV/0!</v>
      </c>
      <c r="AF387" s="11" t="e">
        <f t="shared" si="155"/>
        <v>#DIV/0!</v>
      </c>
      <c r="AG387" s="12" t="str">
        <f>IF(ISERROR(SUMIF($G$1:$G387,"&gt;0")/-SUMIF($G$1:$G387,"&lt;0"))=FALSE,SUMIF($G$1:$G387,"&gt;0")/-SUMIF($G$1:$G387,"&lt;0"),"")</f>
        <v/>
      </c>
      <c r="AH387" s="12"/>
      <c r="AI387" s="21" t="str">
        <f t="shared" ref="AI387:AI450" si="175">IF(SIGN($G387)=1,1,"")</f>
        <v/>
      </c>
      <c r="AJ387" s="21" t="str">
        <f t="shared" ref="AJ387:AJ450" si="176">IF(SIGN($G387)=-1,1,"")</f>
        <v/>
      </c>
      <c r="AK387" s="21" t="e">
        <f t="shared" ref="AK387:AK450" si="177">G387/H387</f>
        <v>#DIV/0!</v>
      </c>
      <c r="AL387" s="6"/>
      <c r="AM387" s="6"/>
    </row>
    <row r="388" spans="1:41" ht="18.75" customHeight="1" thickBot="1">
      <c r="A388" t="str">
        <f t="shared" si="171"/>
        <v/>
      </c>
      <c r="B388" s="73"/>
      <c r="C388" s="73"/>
      <c r="D388" s="73"/>
      <c r="E388" s="73"/>
      <c r="F388" s="73"/>
      <c r="G388" s="73"/>
      <c r="H388" s="73"/>
      <c r="I388" s="74"/>
      <c r="J388" s="74"/>
      <c r="K388" s="73"/>
      <c r="L388" s="6" t="str">
        <f t="shared" si="156"/>
        <v>Saturday</v>
      </c>
      <c r="M388" s="6" t="str">
        <f t="shared" si="157"/>
        <v>Saturday</v>
      </c>
      <c r="N388" s="6">
        <f t="shared" si="158"/>
        <v>1900</v>
      </c>
      <c r="O388" s="6">
        <f t="shared" si="159"/>
        <v>1</v>
      </c>
      <c r="P388" s="6">
        <f t="shared" si="160"/>
        <v>0</v>
      </c>
      <c r="Q388" s="6">
        <f t="shared" si="161"/>
        <v>0</v>
      </c>
      <c r="R388" s="6">
        <f t="shared" si="162"/>
        <v>0</v>
      </c>
      <c r="S388" s="6" t="str">
        <f t="shared" si="163"/>
        <v>1900/1/0</v>
      </c>
      <c r="T388" s="7">
        <f t="shared" si="169"/>
        <v>0</v>
      </c>
      <c r="U388" s="8">
        <f t="shared" si="164"/>
        <v>10000</v>
      </c>
      <c r="V388" s="7">
        <f t="shared" si="172"/>
        <v>0</v>
      </c>
      <c r="W388" s="9">
        <f t="shared" si="165"/>
        <v>0</v>
      </c>
      <c r="X388" s="9" t="str">
        <f t="shared" si="170"/>
        <v/>
      </c>
      <c r="Y388" s="9" t="str">
        <f t="shared" si="173"/>
        <v/>
      </c>
      <c r="Z388" s="10" t="str">
        <f t="shared" si="174"/>
        <v/>
      </c>
      <c r="AA388" s="9">
        <f t="shared" si="166"/>
        <v>0</v>
      </c>
      <c r="AB388" s="11" t="e">
        <f>COUNTIF(H$2:H388,"&gt;0")/(COUNTIF(H$2:H388,"&lt;0")+COUNTIF(H$2:H388,"&gt;0"))</f>
        <v>#DIV/0!</v>
      </c>
      <c r="AC388" s="11" t="e">
        <f t="shared" si="167"/>
        <v>#DIV/0!</v>
      </c>
      <c r="AD388" s="8" t="e">
        <f t="shared" si="168"/>
        <v>#DIV/0!</v>
      </c>
      <c r="AE388" s="11" t="e">
        <f t="shared" si="154"/>
        <v>#DIV/0!</v>
      </c>
      <c r="AF388" s="11" t="e">
        <f t="shared" si="155"/>
        <v>#DIV/0!</v>
      </c>
      <c r="AG388" s="12" t="str">
        <f>IF(ISERROR(SUMIF($G$1:$G388,"&gt;0")/-SUMIF($G$1:$G388,"&lt;0"))=FALSE,SUMIF($G$1:$G388,"&gt;0")/-SUMIF($G$1:$G388,"&lt;0"),"")</f>
        <v/>
      </c>
      <c r="AH388" s="12"/>
      <c r="AI388" s="21" t="str">
        <f t="shared" si="175"/>
        <v/>
      </c>
      <c r="AJ388" s="21" t="str">
        <f t="shared" si="176"/>
        <v/>
      </c>
      <c r="AK388" s="21" t="e">
        <f t="shared" si="177"/>
        <v>#DIV/0!</v>
      </c>
      <c r="AL388" s="6"/>
      <c r="AM388" s="6"/>
    </row>
    <row r="389" spans="1:41" ht="18.75" customHeight="1" thickBot="1">
      <c r="A389" t="str">
        <f t="shared" si="171"/>
        <v/>
      </c>
      <c r="B389" s="73"/>
      <c r="C389" s="73"/>
      <c r="D389" s="73"/>
      <c r="E389" s="73"/>
      <c r="F389" s="73"/>
      <c r="G389" s="73"/>
      <c r="H389" s="73"/>
      <c r="I389" s="74"/>
      <c r="J389" s="74"/>
      <c r="K389" s="73"/>
      <c r="L389" s="6" t="str">
        <f t="shared" si="156"/>
        <v>Saturday</v>
      </c>
      <c r="M389" s="6" t="str">
        <f t="shared" si="157"/>
        <v>Saturday</v>
      </c>
      <c r="N389" s="6">
        <f t="shared" si="158"/>
        <v>1900</v>
      </c>
      <c r="O389" s="6">
        <f t="shared" si="159"/>
        <v>1</v>
      </c>
      <c r="P389" s="6">
        <f t="shared" si="160"/>
        <v>0</v>
      </c>
      <c r="Q389" s="6">
        <f t="shared" si="161"/>
        <v>0</v>
      </c>
      <c r="R389" s="6">
        <f t="shared" si="162"/>
        <v>0</v>
      </c>
      <c r="S389" s="6" t="str">
        <f t="shared" si="163"/>
        <v>1900/1/0</v>
      </c>
      <c r="T389" s="7">
        <f t="shared" si="169"/>
        <v>0</v>
      </c>
      <c r="U389" s="8">
        <f t="shared" si="164"/>
        <v>10000</v>
      </c>
      <c r="V389" s="7">
        <f t="shared" si="172"/>
        <v>0</v>
      </c>
      <c r="W389" s="9">
        <f t="shared" si="165"/>
        <v>0</v>
      </c>
      <c r="X389" s="9" t="str">
        <f t="shared" si="170"/>
        <v/>
      </c>
      <c r="Y389" s="9" t="str">
        <f t="shared" si="173"/>
        <v/>
      </c>
      <c r="Z389" s="10" t="str">
        <f t="shared" si="174"/>
        <v/>
      </c>
      <c r="AA389" s="9">
        <f t="shared" si="166"/>
        <v>0</v>
      </c>
      <c r="AB389" s="11" t="e">
        <f>COUNTIF(H$2:H389,"&gt;0")/(COUNTIF(H$2:H389,"&lt;0")+COUNTIF(H$2:H389,"&gt;0"))</f>
        <v>#DIV/0!</v>
      </c>
      <c r="AC389" s="11" t="e">
        <f t="shared" si="167"/>
        <v>#DIV/0!</v>
      </c>
      <c r="AD389" s="8" t="e">
        <f t="shared" si="168"/>
        <v>#DIV/0!</v>
      </c>
      <c r="AE389" s="11" t="e">
        <f t="shared" si="154"/>
        <v>#DIV/0!</v>
      </c>
      <c r="AF389" s="11" t="e">
        <f t="shared" si="155"/>
        <v>#DIV/0!</v>
      </c>
      <c r="AG389" s="12" t="str">
        <f>IF(ISERROR(SUMIF($G$1:$G389,"&gt;0")/-SUMIF($G$1:$G389,"&lt;0"))=FALSE,SUMIF($G$1:$G389,"&gt;0")/-SUMIF($G$1:$G389,"&lt;0"),"")</f>
        <v/>
      </c>
      <c r="AH389" s="12"/>
      <c r="AI389" s="21" t="str">
        <f t="shared" si="175"/>
        <v/>
      </c>
      <c r="AJ389" s="21" t="str">
        <f t="shared" si="176"/>
        <v/>
      </c>
      <c r="AK389" s="21" t="e">
        <f t="shared" si="177"/>
        <v>#DIV/0!</v>
      </c>
      <c r="AL389" s="6"/>
      <c r="AM389" s="6"/>
    </row>
    <row r="390" spans="1:41" ht="18.75" customHeight="1" thickBot="1">
      <c r="A390" t="str">
        <f t="shared" si="171"/>
        <v/>
      </c>
      <c r="B390" s="73"/>
      <c r="C390" s="73"/>
      <c r="D390" s="73"/>
      <c r="E390" s="73"/>
      <c r="F390" s="73"/>
      <c r="G390" s="73"/>
      <c r="H390" s="73"/>
      <c r="I390" s="74"/>
      <c r="J390" s="74"/>
      <c r="K390" s="73"/>
      <c r="L390" s="6" t="str">
        <f t="shared" si="156"/>
        <v>Saturday</v>
      </c>
      <c r="M390" s="6" t="str">
        <f t="shared" si="157"/>
        <v>Saturday</v>
      </c>
      <c r="N390" s="6">
        <f t="shared" si="158"/>
        <v>1900</v>
      </c>
      <c r="O390" s="6">
        <f t="shared" si="159"/>
        <v>1</v>
      </c>
      <c r="P390" s="6">
        <f t="shared" si="160"/>
        <v>0</v>
      </c>
      <c r="Q390" s="6">
        <f t="shared" si="161"/>
        <v>0</v>
      </c>
      <c r="R390" s="6">
        <f t="shared" si="162"/>
        <v>0</v>
      </c>
      <c r="S390" s="6" t="str">
        <f t="shared" si="163"/>
        <v>1900/1/0</v>
      </c>
      <c r="T390" s="7">
        <f t="shared" si="169"/>
        <v>0</v>
      </c>
      <c r="U390" s="8">
        <f t="shared" si="164"/>
        <v>10000</v>
      </c>
      <c r="V390" s="7">
        <f t="shared" si="172"/>
        <v>0</v>
      </c>
      <c r="W390" s="9">
        <f t="shared" si="165"/>
        <v>0</v>
      </c>
      <c r="X390" s="9" t="str">
        <f t="shared" si="170"/>
        <v/>
      </c>
      <c r="Y390" s="9" t="str">
        <f t="shared" si="173"/>
        <v/>
      </c>
      <c r="Z390" s="10" t="str">
        <f t="shared" si="174"/>
        <v/>
      </c>
      <c r="AA390" s="9">
        <f t="shared" si="166"/>
        <v>0</v>
      </c>
      <c r="AB390" s="11" t="e">
        <f>COUNTIF(H$2:H390,"&gt;0")/(COUNTIF(H$2:H390,"&lt;0")+COUNTIF(H$2:H390,"&gt;0"))</f>
        <v>#DIV/0!</v>
      </c>
      <c r="AC390" s="11" t="e">
        <f t="shared" si="167"/>
        <v>#DIV/0!</v>
      </c>
      <c r="AD390" s="8" t="e">
        <f t="shared" si="168"/>
        <v>#DIV/0!</v>
      </c>
      <c r="AE390" s="11" t="e">
        <f t="shared" si="154"/>
        <v>#DIV/0!</v>
      </c>
      <c r="AF390" s="11" t="e">
        <f t="shared" si="155"/>
        <v>#DIV/0!</v>
      </c>
      <c r="AG390" s="12" t="str">
        <f>IF(ISERROR(SUMIF($G$1:$G390,"&gt;0")/-SUMIF($G$1:$G390,"&lt;0"))=FALSE,SUMIF($G$1:$G390,"&gt;0")/-SUMIF($G$1:$G390,"&lt;0"),"")</f>
        <v/>
      </c>
      <c r="AH390" s="12"/>
      <c r="AI390" s="21" t="str">
        <f t="shared" si="175"/>
        <v/>
      </c>
      <c r="AJ390" s="21" t="str">
        <f t="shared" si="176"/>
        <v/>
      </c>
      <c r="AK390" s="21" t="e">
        <f t="shared" si="177"/>
        <v>#DIV/0!</v>
      </c>
    </row>
    <row r="391" spans="1:41" ht="18.75" customHeight="1" thickBot="1">
      <c r="A391" t="str">
        <f t="shared" si="171"/>
        <v/>
      </c>
      <c r="B391" s="73"/>
      <c r="C391" s="73"/>
      <c r="D391" s="73"/>
      <c r="E391" s="73"/>
      <c r="F391" s="73"/>
      <c r="G391" s="73"/>
      <c r="H391" s="73"/>
      <c r="I391" s="74"/>
      <c r="J391" s="74"/>
      <c r="K391" s="73"/>
      <c r="L391" s="6" t="str">
        <f t="shared" si="156"/>
        <v>Saturday</v>
      </c>
      <c r="M391" s="6" t="str">
        <f t="shared" si="157"/>
        <v>Saturday</v>
      </c>
      <c r="N391" s="6">
        <f t="shared" si="158"/>
        <v>1900</v>
      </c>
      <c r="O391" s="6">
        <f t="shared" si="159"/>
        <v>1</v>
      </c>
      <c r="P391" s="6">
        <f t="shared" si="160"/>
        <v>0</v>
      </c>
      <c r="Q391" s="6">
        <f t="shared" si="161"/>
        <v>0</v>
      </c>
      <c r="R391" s="6">
        <f t="shared" si="162"/>
        <v>0</v>
      </c>
      <c r="S391" s="6" t="str">
        <f t="shared" si="163"/>
        <v>1900/1/0</v>
      </c>
      <c r="T391" s="7">
        <f t="shared" si="169"/>
        <v>0</v>
      </c>
      <c r="U391" s="8">
        <f t="shared" si="164"/>
        <v>10000</v>
      </c>
      <c r="V391" s="7">
        <f t="shared" si="172"/>
        <v>0</v>
      </c>
      <c r="W391" s="9">
        <f t="shared" si="165"/>
        <v>0</v>
      </c>
      <c r="X391" s="9" t="str">
        <f t="shared" si="170"/>
        <v/>
      </c>
      <c r="Y391" s="9" t="str">
        <f t="shared" si="173"/>
        <v/>
      </c>
      <c r="Z391" s="10" t="str">
        <f t="shared" si="174"/>
        <v/>
      </c>
      <c r="AA391" s="9">
        <f t="shared" si="166"/>
        <v>0</v>
      </c>
      <c r="AB391" s="11" t="e">
        <f>COUNTIF(H$2:H391,"&gt;0")/(COUNTIF(H$2:H391,"&lt;0")+COUNTIF(H$2:H391,"&gt;0"))</f>
        <v>#DIV/0!</v>
      </c>
      <c r="AC391" s="11" t="e">
        <f t="shared" si="167"/>
        <v>#DIV/0!</v>
      </c>
      <c r="AD391" s="8" t="e">
        <f t="shared" si="168"/>
        <v>#DIV/0!</v>
      </c>
      <c r="AE391" s="11" t="e">
        <f t="shared" si="154"/>
        <v>#DIV/0!</v>
      </c>
      <c r="AF391" s="11" t="e">
        <f t="shared" si="155"/>
        <v>#DIV/0!</v>
      </c>
      <c r="AG391" s="12" t="str">
        <f>IF(ISERROR(SUMIF($G$1:$G391,"&gt;0")/-SUMIF($G$1:$G391,"&lt;0"))=FALSE,SUMIF($G$1:$G391,"&gt;0")/-SUMIF($G$1:$G391,"&lt;0"),"")</f>
        <v/>
      </c>
      <c r="AH391" s="12"/>
      <c r="AI391" s="21" t="str">
        <f t="shared" si="175"/>
        <v/>
      </c>
      <c r="AJ391" s="21" t="str">
        <f t="shared" si="176"/>
        <v/>
      </c>
      <c r="AK391" s="21" t="e">
        <f t="shared" si="177"/>
        <v>#DIV/0!</v>
      </c>
    </row>
    <row r="392" spans="1:41" ht="18.75" customHeight="1" thickBot="1">
      <c r="A392" t="str">
        <f t="shared" si="171"/>
        <v/>
      </c>
      <c r="B392" s="73"/>
      <c r="C392" s="73"/>
      <c r="D392" s="73"/>
      <c r="E392" s="73"/>
      <c r="F392" s="73"/>
      <c r="G392" s="73"/>
      <c r="H392" s="73"/>
      <c r="I392" s="74"/>
      <c r="J392" s="74"/>
      <c r="K392" s="73"/>
      <c r="L392" s="6" t="str">
        <f t="shared" si="156"/>
        <v>Saturday</v>
      </c>
      <c r="M392" s="6" t="str">
        <f t="shared" si="157"/>
        <v>Saturday</v>
      </c>
      <c r="N392" s="6">
        <f t="shared" si="158"/>
        <v>1900</v>
      </c>
      <c r="O392" s="6">
        <f t="shared" si="159"/>
        <v>1</v>
      </c>
      <c r="P392" s="6">
        <f t="shared" si="160"/>
        <v>0</v>
      </c>
      <c r="Q392" s="6">
        <f t="shared" si="161"/>
        <v>0</v>
      </c>
      <c r="R392" s="6">
        <f t="shared" si="162"/>
        <v>0</v>
      </c>
      <c r="S392" s="6" t="str">
        <f t="shared" si="163"/>
        <v>1900/1/0</v>
      </c>
      <c r="T392" s="7">
        <f t="shared" si="169"/>
        <v>0</v>
      </c>
      <c r="U392" s="8">
        <f t="shared" si="164"/>
        <v>10000</v>
      </c>
      <c r="V392" s="7">
        <f t="shared" si="172"/>
        <v>0</v>
      </c>
      <c r="W392" s="9">
        <f t="shared" si="165"/>
        <v>0</v>
      </c>
      <c r="X392" s="9" t="str">
        <f t="shared" si="170"/>
        <v/>
      </c>
      <c r="Y392" s="9" t="str">
        <f t="shared" si="173"/>
        <v/>
      </c>
      <c r="Z392" s="10" t="str">
        <f t="shared" si="174"/>
        <v/>
      </c>
      <c r="AA392" s="9">
        <f t="shared" si="166"/>
        <v>0</v>
      </c>
      <c r="AB392" s="11" t="e">
        <f>COUNTIF(H$2:H392,"&gt;0")/(COUNTIF(H$2:H392,"&lt;0")+COUNTIF(H$2:H392,"&gt;0"))</f>
        <v>#DIV/0!</v>
      </c>
      <c r="AC392" s="11" t="e">
        <f t="shared" si="167"/>
        <v>#DIV/0!</v>
      </c>
      <c r="AD392" s="8" t="e">
        <f t="shared" si="168"/>
        <v>#DIV/0!</v>
      </c>
      <c r="AE392" s="11" t="e">
        <f t="shared" si="154"/>
        <v>#DIV/0!</v>
      </c>
      <c r="AF392" s="11" t="e">
        <f t="shared" si="155"/>
        <v>#DIV/0!</v>
      </c>
      <c r="AG392" s="12" t="str">
        <f>IF(ISERROR(SUMIF($G$1:$G392,"&gt;0")/-SUMIF($G$1:$G392,"&lt;0"))=FALSE,SUMIF($G$1:$G392,"&gt;0")/-SUMIF($G$1:$G392,"&lt;0"),"")</f>
        <v/>
      </c>
      <c r="AH392" s="12"/>
      <c r="AI392" s="21" t="str">
        <f t="shared" si="175"/>
        <v/>
      </c>
      <c r="AJ392" s="21" t="str">
        <f t="shared" si="176"/>
        <v/>
      </c>
      <c r="AK392" s="21" t="e">
        <f t="shared" si="177"/>
        <v>#DIV/0!</v>
      </c>
    </row>
    <row r="393" spans="1:41" ht="18.75" customHeight="1" thickBot="1">
      <c r="A393" t="str">
        <f t="shared" si="171"/>
        <v/>
      </c>
      <c r="B393" s="73"/>
      <c r="C393" s="73"/>
      <c r="D393" s="73"/>
      <c r="E393" s="73"/>
      <c r="F393" s="73"/>
      <c r="G393" s="73"/>
      <c r="H393" s="73"/>
      <c r="I393" s="74"/>
      <c r="J393" s="74"/>
      <c r="K393" s="73"/>
      <c r="L393" s="6" t="str">
        <f t="shared" si="156"/>
        <v>Saturday</v>
      </c>
      <c r="M393" s="6" t="str">
        <f t="shared" si="157"/>
        <v>Saturday</v>
      </c>
      <c r="N393" s="6">
        <f t="shared" si="158"/>
        <v>1900</v>
      </c>
      <c r="O393" s="6">
        <f t="shared" si="159"/>
        <v>1</v>
      </c>
      <c r="P393" s="6">
        <f t="shared" si="160"/>
        <v>0</v>
      </c>
      <c r="Q393" s="6">
        <f t="shared" si="161"/>
        <v>0</v>
      </c>
      <c r="R393" s="6">
        <f t="shared" si="162"/>
        <v>0</v>
      </c>
      <c r="S393" s="6" t="str">
        <f t="shared" si="163"/>
        <v>1900/1/0</v>
      </c>
      <c r="T393" s="7">
        <f t="shared" si="169"/>
        <v>0</v>
      </c>
      <c r="U393" s="8">
        <f t="shared" si="164"/>
        <v>10000</v>
      </c>
      <c r="V393" s="7">
        <f t="shared" si="172"/>
        <v>0</v>
      </c>
      <c r="W393" s="9">
        <f t="shared" si="165"/>
        <v>0</v>
      </c>
      <c r="X393" s="9" t="str">
        <f t="shared" si="170"/>
        <v/>
      </c>
      <c r="Y393" s="9" t="str">
        <f t="shared" si="173"/>
        <v/>
      </c>
      <c r="Z393" s="10" t="str">
        <f t="shared" si="174"/>
        <v/>
      </c>
      <c r="AA393" s="9">
        <f t="shared" si="166"/>
        <v>0</v>
      </c>
      <c r="AB393" s="11" t="e">
        <f>COUNTIF(H$2:H393,"&gt;0")/(COUNTIF(H$2:H393,"&lt;0")+COUNTIF(H$2:H393,"&gt;0"))</f>
        <v>#DIV/0!</v>
      </c>
      <c r="AC393" s="11" t="e">
        <f t="shared" si="167"/>
        <v>#DIV/0!</v>
      </c>
      <c r="AD393" s="8" t="e">
        <f t="shared" si="168"/>
        <v>#DIV/0!</v>
      </c>
      <c r="AE393" s="11" t="e">
        <f t="shared" si="154"/>
        <v>#DIV/0!</v>
      </c>
      <c r="AF393" s="11" t="e">
        <f t="shared" si="155"/>
        <v>#DIV/0!</v>
      </c>
      <c r="AG393" s="12" t="str">
        <f>IF(ISERROR(SUMIF($G$1:$G393,"&gt;0")/-SUMIF($G$1:$G393,"&lt;0"))=FALSE,SUMIF($G$1:$G393,"&gt;0")/-SUMIF($G$1:$G393,"&lt;0"),"")</f>
        <v/>
      </c>
      <c r="AH393" s="12"/>
      <c r="AI393" s="21" t="str">
        <f t="shared" si="175"/>
        <v/>
      </c>
      <c r="AJ393" s="21" t="str">
        <f t="shared" si="176"/>
        <v/>
      </c>
      <c r="AK393" s="21" t="e">
        <f t="shared" si="177"/>
        <v>#DIV/0!</v>
      </c>
    </row>
    <row r="394" spans="1:41" ht="18.75" customHeight="1" thickBot="1">
      <c r="A394" t="str">
        <f t="shared" si="171"/>
        <v/>
      </c>
      <c r="B394" s="73"/>
      <c r="C394" s="73"/>
      <c r="D394" s="73"/>
      <c r="E394" s="73"/>
      <c r="F394" s="73"/>
      <c r="G394" s="73"/>
      <c r="H394" s="73"/>
      <c r="I394" s="74"/>
      <c r="J394" s="74"/>
      <c r="K394" s="73"/>
      <c r="L394" s="6" t="str">
        <f t="shared" si="156"/>
        <v>Saturday</v>
      </c>
      <c r="M394" s="6" t="str">
        <f t="shared" si="157"/>
        <v>Saturday</v>
      </c>
      <c r="N394" s="6">
        <f t="shared" si="158"/>
        <v>1900</v>
      </c>
      <c r="O394" s="6">
        <f t="shared" si="159"/>
        <v>1</v>
      </c>
      <c r="P394" s="6">
        <f t="shared" si="160"/>
        <v>0</v>
      </c>
      <c r="Q394" s="6">
        <f t="shared" si="161"/>
        <v>0</v>
      </c>
      <c r="R394" s="6">
        <f t="shared" si="162"/>
        <v>0</v>
      </c>
      <c r="S394" s="6" t="str">
        <f t="shared" si="163"/>
        <v>1900/1/0</v>
      </c>
      <c r="T394" s="7">
        <f t="shared" si="169"/>
        <v>0</v>
      </c>
      <c r="U394" s="8">
        <f t="shared" si="164"/>
        <v>10000</v>
      </c>
      <c r="V394" s="7">
        <f t="shared" si="172"/>
        <v>0</v>
      </c>
      <c r="W394" s="9">
        <f t="shared" si="165"/>
        <v>0</v>
      </c>
      <c r="X394" s="9" t="str">
        <f t="shared" si="170"/>
        <v/>
      </c>
      <c r="Y394" s="9" t="str">
        <f t="shared" si="173"/>
        <v/>
      </c>
      <c r="Z394" s="10" t="str">
        <f t="shared" si="174"/>
        <v/>
      </c>
      <c r="AA394" s="9">
        <f t="shared" si="166"/>
        <v>0</v>
      </c>
      <c r="AB394" s="11" t="e">
        <f>COUNTIF(H$2:H394,"&gt;0")/(COUNTIF(H$2:H394,"&lt;0")+COUNTIF(H$2:H394,"&gt;0"))</f>
        <v>#DIV/0!</v>
      </c>
      <c r="AC394" s="11" t="e">
        <f t="shared" si="167"/>
        <v>#DIV/0!</v>
      </c>
      <c r="AD394" s="8" t="e">
        <f t="shared" si="168"/>
        <v>#DIV/0!</v>
      </c>
      <c r="AE394" s="11" t="e">
        <f t="shared" si="154"/>
        <v>#DIV/0!</v>
      </c>
      <c r="AF394" s="11" t="e">
        <f t="shared" si="155"/>
        <v>#DIV/0!</v>
      </c>
      <c r="AG394" s="12" t="str">
        <f>IF(ISERROR(SUMIF($G$1:$G394,"&gt;0")/-SUMIF($G$1:$G394,"&lt;0"))=FALSE,SUMIF($G$1:$G394,"&gt;0")/-SUMIF($G$1:$G394,"&lt;0"),"")</f>
        <v/>
      </c>
      <c r="AH394" s="12"/>
      <c r="AI394" s="21" t="str">
        <f t="shared" si="175"/>
        <v/>
      </c>
      <c r="AJ394" s="21" t="str">
        <f t="shared" si="176"/>
        <v/>
      </c>
      <c r="AK394" s="21" t="e">
        <f t="shared" si="177"/>
        <v>#DIV/0!</v>
      </c>
    </row>
    <row r="395" spans="1:41" ht="18.75" customHeight="1" thickBot="1">
      <c r="A395" t="str">
        <f t="shared" si="171"/>
        <v/>
      </c>
      <c r="B395" s="73"/>
      <c r="C395" s="73"/>
      <c r="D395" s="73"/>
      <c r="E395" s="73"/>
      <c r="F395" s="73"/>
      <c r="G395" s="73"/>
      <c r="H395" s="73"/>
      <c r="I395" s="74"/>
      <c r="J395" s="74"/>
      <c r="K395" s="73"/>
      <c r="L395" s="6" t="str">
        <f t="shared" si="156"/>
        <v>Saturday</v>
      </c>
      <c r="M395" s="6" t="str">
        <f t="shared" si="157"/>
        <v>Saturday</v>
      </c>
      <c r="N395" s="6">
        <f t="shared" si="158"/>
        <v>1900</v>
      </c>
      <c r="O395" s="6">
        <f t="shared" si="159"/>
        <v>1</v>
      </c>
      <c r="P395" s="6">
        <f t="shared" si="160"/>
        <v>0</v>
      </c>
      <c r="Q395" s="6">
        <f t="shared" si="161"/>
        <v>0</v>
      </c>
      <c r="R395" s="6">
        <f t="shared" si="162"/>
        <v>0</v>
      </c>
      <c r="S395" s="6" t="str">
        <f t="shared" si="163"/>
        <v>1900/1/0</v>
      </c>
      <c r="T395" s="7">
        <f t="shared" si="169"/>
        <v>0</v>
      </c>
      <c r="U395" s="8">
        <f t="shared" si="164"/>
        <v>10000</v>
      </c>
      <c r="V395" s="7">
        <f t="shared" si="172"/>
        <v>0</v>
      </c>
      <c r="W395" s="9">
        <f t="shared" si="165"/>
        <v>0</v>
      </c>
      <c r="X395" s="9" t="str">
        <f t="shared" si="170"/>
        <v/>
      </c>
      <c r="Y395" s="9" t="str">
        <f t="shared" si="173"/>
        <v/>
      </c>
      <c r="Z395" s="10" t="str">
        <f t="shared" si="174"/>
        <v/>
      </c>
      <c r="AA395" s="9">
        <f t="shared" si="166"/>
        <v>0</v>
      </c>
      <c r="AB395" s="11" t="e">
        <f>COUNTIF(H$2:H395,"&gt;0")/(COUNTIF(H$2:H395,"&lt;0")+COUNTIF(H$2:H395,"&gt;0"))</f>
        <v>#DIV/0!</v>
      </c>
      <c r="AC395" s="11" t="e">
        <f t="shared" si="167"/>
        <v>#DIV/0!</v>
      </c>
      <c r="AD395" s="8" t="e">
        <f t="shared" si="168"/>
        <v>#DIV/0!</v>
      </c>
      <c r="AE395" s="11" t="e">
        <f t="shared" si="154"/>
        <v>#DIV/0!</v>
      </c>
      <c r="AF395" s="11" t="e">
        <f t="shared" si="155"/>
        <v>#DIV/0!</v>
      </c>
      <c r="AG395" s="12" t="str">
        <f>IF(ISERROR(SUMIF($G$1:$G395,"&gt;0")/-SUMIF($G$1:$G395,"&lt;0"))=FALSE,SUMIF($G$1:$G395,"&gt;0")/-SUMIF($G$1:$G395,"&lt;0"),"")</f>
        <v/>
      </c>
      <c r="AH395" s="12"/>
      <c r="AI395" s="21" t="str">
        <f t="shared" si="175"/>
        <v/>
      </c>
      <c r="AJ395" s="21" t="str">
        <f t="shared" si="176"/>
        <v/>
      </c>
      <c r="AK395" s="21" t="e">
        <f t="shared" si="177"/>
        <v>#DIV/0!</v>
      </c>
    </row>
    <row r="396" spans="1:41" ht="18.75" customHeight="1" thickBot="1">
      <c r="A396" t="str">
        <f t="shared" si="171"/>
        <v/>
      </c>
      <c r="B396" s="73"/>
      <c r="C396" s="73"/>
      <c r="D396" s="73"/>
      <c r="E396" s="73"/>
      <c r="F396" s="73"/>
      <c r="G396" s="73"/>
      <c r="H396" s="73"/>
      <c r="I396" s="74"/>
      <c r="J396" s="74"/>
      <c r="K396" s="73"/>
      <c r="L396" s="6" t="str">
        <f t="shared" si="156"/>
        <v>Saturday</v>
      </c>
      <c r="M396" s="6" t="str">
        <f t="shared" si="157"/>
        <v>Saturday</v>
      </c>
      <c r="N396" s="6">
        <f t="shared" si="158"/>
        <v>1900</v>
      </c>
      <c r="O396" s="6">
        <f t="shared" si="159"/>
        <v>1</v>
      </c>
      <c r="P396" s="6">
        <f t="shared" si="160"/>
        <v>0</v>
      </c>
      <c r="Q396" s="6">
        <f t="shared" si="161"/>
        <v>0</v>
      </c>
      <c r="R396" s="6">
        <f t="shared" si="162"/>
        <v>0</v>
      </c>
      <c r="S396" s="6" t="str">
        <f t="shared" si="163"/>
        <v>1900/1/0</v>
      </c>
      <c r="T396" s="7">
        <f t="shared" si="169"/>
        <v>0</v>
      </c>
      <c r="U396" s="8">
        <f t="shared" si="164"/>
        <v>10000</v>
      </c>
      <c r="V396" s="7">
        <f t="shared" si="172"/>
        <v>0</v>
      </c>
      <c r="W396" s="9">
        <f t="shared" si="165"/>
        <v>0</v>
      </c>
      <c r="X396" s="9" t="str">
        <f t="shared" si="170"/>
        <v/>
      </c>
      <c r="Y396" s="9" t="str">
        <f t="shared" si="173"/>
        <v/>
      </c>
      <c r="Z396" s="10" t="str">
        <f t="shared" si="174"/>
        <v/>
      </c>
      <c r="AA396" s="9">
        <f t="shared" si="166"/>
        <v>0</v>
      </c>
      <c r="AB396" s="11" t="e">
        <f>COUNTIF(H$2:H396,"&gt;0")/(COUNTIF(H$2:H396,"&lt;0")+COUNTIF(H$2:H396,"&gt;0"))</f>
        <v>#DIV/0!</v>
      </c>
      <c r="AC396" s="11" t="e">
        <f t="shared" si="167"/>
        <v>#DIV/0!</v>
      </c>
      <c r="AD396" s="8" t="e">
        <f t="shared" si="168"/>
        <v>#DIV/0!</v>
      </c>
      <c r="AE396" s="11" t="e">
        <f t="shared" si="154"/>
        <v>#DIV/0!</v>
      </c>
      <c r="AF396" s="11" t="e">
        <f t="shared" si="155"/>
        <v>#DIV/0!</v>
      </c>
      <c r="AG396" s="12" t="str">
        <f>IF(ISERROR(SUMIF($G$1:$G396,"&gt;0")/-SUMIF($G$1:$G396,"&lt;0"))=FALSE,SUMIF($G$1:$G396,"&gt;0")/-SUMIF($G$1:$G396,"&lt;0"),"")</f>
        <v/>
      </c>
      <c r="AH396" s="12"/>
      <c r="AI396" s="21" t="str">
        <f t="shared" si="175"/>
        <v/>
      </c>
      <c r="AJ396" s="21" t="str">
        <f t="shared" si="176"/>
        <v/>
      </c>
      <c r="AK396" s="21" t="e">
        <f t="shared" si="177"/>
        <v>#DIV/0!</v>
      </c>
    </row>
    <row r="397" spans="1:41" ht="18.75" customHeight="1" thickBot="1">
      <c r="A397" t="str">
        <f t="shared" si="171"/>
        <v/>
      </c>
      <c r="B397" s="73"/>
      <c r="C397" s="73"/>
      <c r="D397" s="73"/>
      <c r="E397" s="73"/>
      <c r="F397" s="73"/>
      <c r="G397" s="73"/>
      <c r="H397" s="73"/>
      <c r="I397" s="74"/>
      <c r="J397" s="74"/>
      <c r="K397" s="73"/>
      <c r="L397" s="6" t="str">
        <f t="shared" si="156"/>
        <v>Saturday</v>
      </c>
      <c r="M397" s="6" t="str">
        <f t="shared" si="157"/>
        <v>Saturday</v>
      </c>
      <c r="N397" s="6">
        <f t="shared" si="158"/>
        <v>1900</v>
      </c>
      <c r="O397" s="6">
        <f t="shared" si="159"/>
        <v>1</v>
      </c>
      <c r="P397" s="6">
        <f t="shared" si="160"/>
        <v>0</v>
      </c>
      <c r="Q397" s="6">
        <f t="shared" si="161"/>
        <v>0</v>
      </c>
      <c r="R397" s="6">
        <f t="shared" si="162"/>
        <v>0</v>
      </c>
      <c r="S397" s="6" t="str">
        <f t="shared" si="163"/>
        <v>1900/1/0</v>
      </c>
      <c r="T397" s="7">
        <f t="shared" si="169"/>
        <v>0</v>
      </c>
      <c r="U397" s="8">
        <f t="shared" si="164"/>
        <v>10000</v>
      </c>
      <c r="V397" s="7">
        <f t="shared" si="172"/>
        <v>0</v>
      </c>
      <c r="W397" s="9">
        <f t="shared" si="165"/>
        <v>0</v>
      </c>
      <c r="X397" s="9" t="str">
        <f t="shared" si="170"/>
        <v/>
      </c>
      <c r="Y397" s="9" t="str">
        <f t="shared" si="173"/>
        <v/>
      </c>
      <c r="Z397" s="10" t="str">
        <f t="shared" si="174"/>
        <v/>
      </c>
      <c r="AA397" s="9">
        <f t="shared" si="166"/>
        <v>0</v>
      </c>
      <c r="AB397" s="11" t="e">
        <f>COUNTIF(H$2:H397,"&gt;0")/(COUNTIF(H$2:H397,"&lt;0")+COUNTIF(H$2:H397,"&gt;0"))</f>
        <v>#DIV/0!</v>
      </c>
      <c r="AC397" s="11" t="e">
        <f t="shared" si="167"/>
        <v>#DIV/0!</v>
      </c>
      <c r="AD397" s="8" t="e">
        <f t="shared" si="168"/>
        <v>#DIV/0!</v>
      </c>
      <c r="AE397" s="11" t="e">
        <f t="shared" si="154"/>
        <v>#DIV/0!</v>
      </c>
      <c r="AF397" s="11" t="e">
        <f t="shared" si="155"/>
        <v>#DIV/0!</v>
      </c>
      <c r="AG397" s="12" t="str">
        <f>IF(ISERROR(SUMIF($G$1:$G397,"&gt;0")/-SUMIF($G$1:$G397,"&lt;0"))=FALSE,SUMIF($G$1:$G397,"&gt;0")/-SUMIF($G$1:$G397,"&lt;0"),"")</f>
        <v/>
      </c>
      <c r="AH397" s="12"/>
      <c r="AI397" s="21" t="str">
        <f t="shared" si="175"/>
        <v/>
      </c>
      <c r="AJ397" s="21" t="str">
        <f t="shared" si="176"/>
        <v/>
      </c>
      <c r="AK397" s="21" t="e">
        <f t="shared" si="177"/>
        <v>#DIV/0!</v>
      </c>
    </row>
    <row r="398" spans="1:41" ht="18.75" customHeight="1" thickBot="1">
      <c r="A398" t="str">
        <f t="shared" si="171"/>
        <v/>
      </c>
      <c r="B398" s="73"/>
      <c r="C398" s="73"/>
      <c r="D398" s="73"/>
      <c r="E398" s="73"/>
      <c r="F398" s="73"/>
      <c r="G398" s="73"/>
      <c r="H398" s="73"/>
      <c r="I398" s="74"/>
      <c r="J398" s="74"/>
      <c r="K398" s="73"/>
      <c r="L398" s="6" t="str">
        <f t="shared" si="156"/>
        <v>Saturday</v>
      </c>
      <c r="M398" s="6" t="str">
        <f t="shared" si="157"/>
        <v>Saturday</v>
      </c>
      <c r="N398" s="6">
        <f t="shared" si="158"/>
        <v>1900</v>
      </c>
      <c r="O398" s="6">
        <f t="shared" si="159"/>
        <v>1</v>
      </c>
      <c r="P398" s="6">
        <f t="shared" si="160"/>
        <v>0</v>
      </c>
      <c r="Q398" s="6">
        <f t="shared" si="161"/>
        <v>0</v>
      </c>
      <c r="R398" s="6">
        <f t="shared" si="162"/>
        <v>0</v>
      </c>
      <c r="S398" s="6" t="str">
        <f t="shared" si="163"/>
        <v>1900/1/0</v>
      </c>
      <c r="T398" s="7">
        <f t="shared" si="169"/>
        <v>0</v>
      </c>
      <c r="U398" s="8">
        <f t="shared" si="164"/>
        <v>10000</v>
      </c>
      <c r="V398" s="7">
        <f t="shared" si="172"/>
        <v>0</v>
      </c>
      <c r="W398" s="9">
        <f t="shared" si="165"/>
        <v>0</v>
      </c>
      <c r="X398" s="9" t="str">
        <f t="shared" si="170"/>
        <v/>
      </c>
      <c r="Y398" s="9" t="str">
        <f t="shared" si="173"/>
        <v/>
      </c>
      <c r="Z398" s="10" t="str">
        <f t="shared" si="174"/>
        <v/>
      </c>
      <c r="AA398" s="9">
        <f t="shared" si="166"/>
        <v>0</v>
      </c>
      <c r="AB398" s="11" t="e">
        <f>COUNTIF(H$2:H398,"&gt;0")/(COUNTIF(H$2:H398,"&lt;0")+COUNTIF(H$2:H398,"&gt;0"))</f>
        <v>#DIV/0!</v>
      </c>
      <c r="AC398" s="11" t="e">
        <f t="shared" si="167"/>
        <v>#DIV/0!</v>
      </c>
      <c r="AD398" s="8" t="e">
        <f t="shared" si="168"/>
        <v>#DIV/0!</v>
      </c>
      <c r="AE398" s="11" t="e">
        <f t="shared" si="154"/>
        <v>#DIV/0!</v>
      </c>
      <c r="AF398" s="11" t="e">
        <f t="shared" si="155"/>
        <v>#DIV/0!</v>
      </c>
      <c r="AG398" s="12" t="str">
        <f>IF(ISERROR(SUMIF($G$1:$G398,"&gt;0")/-SUMIF($G$1:$G398,"&lt;0"))=FALSE,SUMIF($G$1:$G398,"&gt;0")/-SUMIF($G$1:$G398,"&lt;0"),"")</f>
        <v/>
      </c>
      <c r="AH398" s="12"/>
      <c r="AI398" s="21" t="str">
        <f t="shared" si="175"/>
        <v/>
      </c>
      <c r="AJ398" s="21" t="str">
        <f t="shared" si="176"/>
        <v/>
      </c>
      <c r="AK398" s="21" t="e">
        <f t="shared" si="177"/>
        <v>#DIV/0!</v>
      </c>
    </row>
    <row r="399" spans="1:41" ht="18.75" customHeight="1" thickBot="1">
      <c r="A399" t="str">
        <f t="shared" si="171"/>
        <v/>
      </c>
      <c r="B399" s="73"/>
      <c r="C399" s="73"/>
      <c r="D399" s="73"/>
      <c r="E399" s="73"/>
      <c r="F399" s="73"/>
      <c r="G399" s="73"/>
      <c r="H399" s="73"/>
      <c r="I399" s="74"/>
      <c r="J399" s="74"/>
      <c r="K399" s="73"/>
      <c r="L399" s="6" t="str">
        <f t="shared" si="156"/>
        <v>Saturday</v>
      </c>
      <c r="M399" s="6" t="str">
        <f t="shared" si="157"/>
        <v>Saturday</v>
      </c>
      <c r="N399" s="6">
        <f t="shared" si="158"/>
        <v>1900</v>
      </c>
      <c r="O399" s="6">
        <f t="shared" si="159"/>
        <v>1</v>
      </c>
      <c r="P399" s="6">
        <f t="shared" si="160"/>
        <v>0</v>
      </c>
      <c r="Q399" s="6">
        <f t="shared" si="161"/>
        <v>0</v>
      </c>
      <c r="R399" s="6">
        <f t="shared" si="162"/>
        <v>0</v>
      </c>
      <c r="S399" s="6" t="str">
        <f t="shared" si="163"/>
        <v>1900/1/0</v>
      </c>
      <c r="T399" s="7">
        <f t="shared" si="169"/>
        <v>0</v>
      </c>
      <c r="U399" s="8">
        <f t="shared" si="164"/>
        <v>10000</v>
      </c>
      <c r="V399" s="7">
        <f t="shared" si="172"/>
        <v>0</v>
      </c>
      <c r="W399" s="9">
        <f t="shared" si="165"/>
        <v>0</v>
      </c>
      <c r="X399" s="9" t="str">
        <f t="shared" si="170"/>
        <v/>
      </c>
      <c r="Y399" s="9" t="str">
        <f t="shared" si="173"/>
        <v/>
      </c>
      <c r="Z399" s="10" t="str">
        <f t="shared" si="174"/>
        <v/>
      </c>
      <c r="AA399" s="9">
        <f t="shared" si="166"/>
        <v>0</v>
      </c>
      <c r="AB399" s="11" t="e">
        <f>COUNTIF(H$2:H399,"&gt;0")/(COUNTIF(H$2:H399,"&lt;0")+COUNTIF(H$2:H399,"&gt;0"))</f>
        <v>#DIV/0!</v>
      </c>
      <c r="AC399" s="11" t="e">
        <f t="shared" si="167"/>
        <v>#DIV/0!</v>
      </c>
      <c r="AD399" s="8" t="e">
        <f t="shared" si="168"/>
        <v>#DIV/0!</v>
      </c>
      <c r="AE399" s="11" t="e">
        <f t="shared" si="154"/>
        <v>#DIV/0!</v>
      </c>
      <c r="AF399" s="11" t="e">
        <f t="shared" si="155"/>
        <v>#DIV/0!</v>
      </c>
      <c r="AG399" s="12" t="str">
        <f>IF(ISERROR(SUMIF($G$1:$G399,"&gt;0")/-SUMIF($G$1:$G399,"&lt;0"))=FALSE,SUMIF($G$1:$G399,"&gt;0")/-SUMIF($G$1:$G399,"&lt;0"),"")</f>
        <v/>
      </c>
      <c r="AH399" s="12"/>
      <c r="AI399" s="21" t="str">
        <f t="shared" si="175"/>
        <v/>
      </c>
      <c r="AJ399" s="21" t="str">
        <f t="shared" si="176"/>
        <v/>
      </c>
      <c r="AK399" s="21" t="e">
        <f t="shared" si="177"/>
        <v>#DIV/0!</v>
      </c>
    </row>
    <row r="400" spans="1:41" ht="18.75" customHeight="1" thickBot="1">
      <c r="A400" t="str">
        <f t="shared" si="171"/>
        <v/>
      </c>
      <c r="B400" s="73"/>
      <c r="C400" s="73"/>
      <c r="D400" s="73"/>
      <c r="E400" s="73"/>
      <c r="F400" s="73"/>
      <c r="G400" s="73"/>
      <c r="H400" s="73"/>
      <c r="I400" s="74"/>
      <c r="J400" s="74"/>
      <c r="K400" s="73"/>
      <c r="L400" s="6" t="str">
        <f t="shared" si="156"/>
        <v>Saturday</v>
      </c>
      <c r="M400" s="6" t="str">
        <f t="shared" si="157"/>
        <v>Saturday</v>
      </c>
      <c r="N400" s="6">
        <f t="shared" si="158"/>
        <v>1900</v>
      </c>
      <c r="O400" s="6">
        <f t="shared" si="159"/>
        <v>1</v>
      </c>
      <c r="P400" s="6">
        <f t="shared" si="160"/>
        <v>0</v>
      </c>
      <c r="Q400" s="6">
        <f t="shared" si="161"/>
        <v>0</v>
      </c>
      <c r="R400" s="6">
        <f t="shared" si="162"/>
        <v>0</v>
      </c>
      <c r="S400" s="6" t="str">
        <f t="shared" si="163"/>
        <v>1900/1/0</v>
      </c>
      <c r="T400" s="7">
        <f t="shared" si="169"/>
        <v>0</v>
      </c>
      <c r="U400" s="8">
        <f t="shared" si="164"/>
        <v>10000</v>
      </c>
      <c r="V400" s="7">
        <f t="shared" si="172"/>
        <v>0</v>
      </c>
      <c r="W400" s="9">
        <f t="shared" si="165"/>
        <v>0</v>
      </c>
      <c r="X400" s="9" t="str">
        <f t="shared" si="170"/>
        <v/>
      </c>
      <c r="Y400" s="9" t="str">
        <f t="shared" si="173"/>
        <v/>
      </c>
      <c r="Z400" s="10" t="str">
        <f t="shared" si="174"/>
        <v/>
      </c>
      <c r="AA400" s="9">
        <f t="shared" si="166"/>
        <v>0</v>
      </c>
      <c r="AB400" s="11" t="e">
        <f>COUNTIF(H$2:H400,"&gt;0")/(COUNTIF(H$2:H400,"&lt;0")+COUNTIF(H$2:H400,"&gt;0"))</f>
        <v>#DIV/0!</v>
      </c>
      <c r="AC400" s="11" t="e">
        <f t="shared" si="167"/>
        <v>#DIV/0!</v>
      </c>
      <c r="AD400" s="8" t="e">
        <f t="shared" si="168"/>
        <v>#DIV/0!</v>
      </c>
      <c r="AE400" s="11" t="e">
        <f t="shared" si="154"/>
        <v>#DIV/0!</v>
      </c>
      <c r="AF400" s="11" t="e">
        <f t="shared" si="155"/>
        <v>#DIV/0!</v>
      </c>
      <c r="AG400" s="12" t="str">
        <f>IF(ISERROR(SUMIF($G$1:$G400,"&gt;0")/-SUMIF($G$1:$G400,"&lt;0"))=FALSE,SUMIF($G$1:$G400,"&gt;0")/-SUMIF($G$1:$G400,"&lt;0"),"")</f>
        <v/>
      </c>
      <c r="AH400" s="12"/>
      <c r="AI400" s="21" t="str">
        <f t="shared" si="175"/>
        <v/>
      </c>
      <c r="AJ400" s="21" t="str">
        <f t="shared" si="176"/>
        <v/>
      </c>
      <c r="AK400" s="21" t="e">
        <f t="shared" si="177"/>
        <v>#DIV/0!</v>
      </c>
    </row>
    <row r="401" spans="1:37" ht="18.75" customHeight="1" thickBot="1">
      <c r="A401" t="str">
        <f t="shared" si="171"/>
        <v/>
      </c>
      <c r="B401" s="73"/>
      <c r="C401" s="73"/>
      <c r="D401" s="73"/>
      <c r="E401" s="73"/>
      <c r="F401" s="73"/>
      <c r="G401" s="73"/>
      <c r="H401" s="73"/>
      <c r="I401" s="74"/>
      <c r="J401" s="74"/>
      <c r="K401" s="73"/>
      <c r="L401" s="6" t="str">
        <f t="shared" si="156"/>
        <v>Saturday</v>
      </c>
      <c r="M401" s="6" t="str">
        <f t="shared" si="157"/>
        <v>Saturday</v>
      </c>
      <c r="N401" s="6">
        <f t="shared" si="158"/>
        <v>1900</v>
      </c>
      <c r="O401" s="6">
        <f t="shared" si="159"/>
        <v>1</v>
      </c>
      <c r="P401" s="6">
        <f t="shared" si="160"/>
        <v>0</v>
      </c>
      <c r="Q401" s="6">
        <f t="shared" si="161"/>
        <v>0</v>
      </c>
      <c r="R401" s="6">
        <f t="shared" si="162"/>
        <v>0</v>
      </c>
      <c r="S401" s="6" t="str">
        <f t="shared" si="163"/>
        <v>1900/1/0</v>
      </c>
      <c r="T401" s="7">
        <f t="shared" si="169"/>
        <v>0</v>
      </c>
      <c r="U401" s="8">
        <f t="shared" si="164"/>
        <v>10000</v>
      </c>
      <c r="V401" s="7">
        <f t="shared" si="172"/>
        <v>0</v>
      </c>
      <c r="W401" s="9">
        <f t="shared" si="165"/>
        <v>0</v>
      </c>
      <c r="X401" s="9" t="str">
        <f t="shared" si="170"/>
        <v/>
      </c>
      <c r="Y401" s="9" t="str">
        <f t="shared" si="173"/>
        <v/>
      </c>
      <c r="Z401" s="10" t="str">
        <f t="shared" si="174"/>
        <v/>
      </c>
      <c r="AA401" s="9">
        <f t="shared" si="166"/>
        <v>0</v>
      </c>
      <c r="AB401" s="11" t="e">
        <f>COUNTIF(H$2:H401,"&gt;0")/(COUNTIF(H$2:H401,"&lt;0")+COUNTIF(H$2:H401,"&gt;0"))</f>
        <v>#DIV/0!</v>
      </c>
      <c r="AC401" s="11" t="e">
        <f t="shared" si="167"/>
        <v>#DIV/0!</v>
      </c>
      <c r="AD401" s="8" t="e">
        <f t="shared" si="168"/>
        <v>#DIV/0!</v>
      </c>
      <c r="AE401" s="11" t="e">
        <f t="shared" si="154"/>
        <v>#DIV/0!</v>
      </c>
      <c r="AF401" s="11" t="e">
        <f t="shared" si="155"/>
        <v>#DIV/0!</v>
      </c>
      <c r="AG401" s="12" t="str">
        <f>IF(ISERROR(SUMIF($G$1:$G401,"&gt;0")/-SUMIF($G$1:$G401,"&lt;0"))=FALSE,SUMIF($G$1:$G401,"&gt;0")/-SUMIF($G$1:$G401,"&lt;0"),"")</f>
        <v/>
      </c>
      <c r="AH401" s="12"/>
      <c r="AI401" s="21" t="str">
        <f t="shared" si="175"/>
        <v/>
      </c>
      <c r="AJ401" s="21" t="str">
        <f t="shared" si="176"/>
        <v/>
      </c>
      <c r="AK401" s="21" t="e">
        <f t="shared" si="177"/>
        <v>#DIV/0!</v>
      </c>
    </row>
    <row r="402" spans="1:37" ht="18.75" customHeight="1" thickBot="1">
      <c r="A402" t="str">
        <f t="shared" si="171"/>
        <v/>
      </c>
      <c r="B402" s="73"/>
      <c r="C402" s="73"/>
      <c r="D402" s="73"/>
      <c r="E402" s="73"/>
      <c r="F402" s="73"/>
      <c r="G402" s="73"/>
      <c r="H402" s="73"/>
      <c r="I402" s="74"/>
      <c r="J402" s="74"/>
      <c r="K402" s="73"/>
      <c r="L402" s="6" t="str">
        <f t="shared" si="156"/>
        <v>Saturday</v>
      </c>
      <c r="M402" s="6" t="str">
        <f t="shared" si="157"/>
        <v>Saturday</v>
      </c>
      <c r="N402" s="6">
        <f t="shared" si="158"/>
        <v>1900</v>
      </c>
      <c r="O402" s="6">
        <f t="shared" si="159"/>
        <v>1</v>
      </c>
      <c r="P402" s="6">
        <f t="shared" si="160"/>
        <v>0</v>
      </c>
      <c r="Q402" s="6">
        <f t="shared" si="161"/>
        <v>0</v>
      </c>
      <c r="R402" s="6">
        <f t="shared" si="162"/>
        <v>0</v>
      </c>
      <c r="S402" s="6" t="str">
        <f t="shared" si="163"/>
        <v>1900/1/0</v>
      </c>
      <c r="T402" s="7">
        <f t="shared" si="169"/>
        <v>0</v>
      </c>
      <c r="U402" s="8">
        <f t="shared" si="164"/>
        <v>10000</v>
      </c>
      <c r="V402" s="7">
        <f t="shared" si="172"/>
        <v>0</v>
      </c>
      <c r="W402" s="9">
        <f t="shared" si="165"/>
        <v>0</v>
      </c>
      <c r="X402" s="9" t="str">
        <f t="shared" si="170"/>
        <v/>
      </c>
      <c r="Y402" s="9" t="str">
        <f t="shared" si="173"/>
        <v/>
      </c>
      <c r="Z402" s="10" t="str">
        <f t="shared" si="174"/>
        <v/>
      </c>
      <c r="AA402" s="9">
        <f t="shared" si="166"/>
        <v>0</v>
      </c>
      <c r="AB402" s="11" t="e">
        <f>COUNTIF(H$2:H402,"&gt;0")/(COUNTIF(H$2:H402,"&lt;0")+COUNTIF(H$2:H402,"&gt;0"))</f>
        <v>#DIV/0!</v>
      </c>
      <c r="AC402" s="11" t="e">
        <f t="shared" si="167"/>
        <v>#DIV/0!</v>
      </c>
      <c r="AD402" s="8" t="e">
        <f t="shared" si="168"/>
        <v>#DIV/0!</v>
      </c>
      <c r="AE402" s="11" t="e">
        <f t="shared" si="154"/>
        <v>#DIV/0!</v>
      </c>
      <c r="AF402" s="11" t="e">
        <f t="shared" si="155"/>
        <v>#DIV/0!</v>
      </c>
      <c r="AG402" s="12" t="str">
        <f>IF(ISERROR(SUMIF($G$1:$G402,"&gt;0")/-SUMIF($G$1:$G402,"&lt;0"))=FALSE,SUMIF($G$1:$G402,"&gt;0")/-SUMIF($G$1:$G402,"&lt;0"),"")</f>
        <v/>
      </c>
      <c r="AH402" s="12"/>
      <c r="AI402" s="21" t="str">
        <f t="shared" si="175"/>
        <v/>
      </c>
      <c r="AJ402" s="21" t="str">
        <f t="shared" si="176"/>
        <v/>
      </c>
      <c r="AK402" s="21" t="e">
        <f t="shared" si="177"/>
        <v>#DIV/0!</v>
      </c>
    </row>
    <row r="403" spans="1:37" ht="18.75" customHeight="1" thickBot="1">
      <c r="A403" t="str">
        <f t="shared" si="171"/>
        <v/>
      </c>
      <c r="B403" s="73"/>
      <c r="C403" s="73"/>
      <c r="D403" s="73"/>
      <c r="E403" s="73"/>
      <c r="F403" s="73"/>
      <c r="G403" s="73"/>
      <c r="H403" s="73"/>
      <c r="I403" s="74"/>
      <c r="J403" s="74"/>
      <c r="K403" s="73"/>
      <c r="L403" s="6" t="str">
        <f t="shared" si="156"/>
        <v>Saturday</v>
      </c>
      <c r="M403" s="6" t="str">
        <f t="shared" si="157"/>
        <v>Saturday</v>
      </c>
      <c r="N403" s="6">
        <f t="shared" si="158"/>
        <v>1900</v>
      </c>
      <c r="O403" s="6">
        <f t="shared" si="159"/>
        <v>1</v>
      </c>
      <c r="P403" s="6">
        <f t="shared" si="160"/>
        <v>0</v>
      </c>
      <c r="Q403" s="6">
        <f t="shared" si="161"/>
        <v>0</v>
      </c>
      <c r="R403" s="6">
        <f t="shared" si="162"/>
        <v>0</v>
      </c>
      <c r="S403" s="6" t="str">
        <f t="shared" si="163"/>
        <v>1900/1/0</v>
      </c>
      <c r="T403" s="7">
        <f t="shared" si="169"/>
        <v>0</v>
      </c>
      <c r="U403" s="8">
        <f t="shared" si="164"/>
        <v>10000</v>
      </c>
      <c r="V403" s="7">
        <f t="shared" si="172"/>
        <v>0</v>
      </c>
      <c r="W403" s="9">
        <f t="shared" si="165"/>
        <v>0</v>
      </c>
      <c r="X403" s="9" t="str">
        <f t="shared" si="170"/>
        <v/>
      </c>
      <c r="Y403" s="9" t="str">
        <f t="shared" si="173"/>
        <v/>
      </c>
      <c r="Z403" s="10" t="str">
        <f t="shared" si="174"/>
        <v/>
      </c>
      <c r="AA403" s="9">
        <f t="shared" si="166"/>
        <v>0</v>
      </c>
      <c r="AB403" s="11" t="e">
        <f>COUNTIF(H$2:H403,"&gt;0")/(COUNTIF(H$2:H403,"&lt;0")+COUNTIF(H$2:H403,"&gt;0"))</f>
        <v>#DIV/0!</v>
      </c>
      <c r="AC403" s="11" t="e">
        <f t="shared" si="167"/>
        <v>#DIV/0!</v>
      </c>
      <c r="AD403" s="8" t="e">
        <f t="shared" si="168"/>
        <v>#DIV/0!</v>
      </c>
      <c r="AE403" s="11" t="e">
        <f t="shared" si="154"/>
        <v>#DIV/0!</v>
      </c>
      <c r="AF403" s="11" t="e">
        <f t="shared" si="155"/>
        <v>#DIV/0!</v>
      </c>
      <c r="AG403" s="12" t="str">
        <f>IF(ISERROR(SUMIF($G$1:$G403,"&gt;0")/-SUMIF($G$1:$G403,"&lt;0"))=FALSE,SUMIF($G$1:$G403,"&gt;0")/-SUMIF($G$1:$G403,"&lt;0"),"")</f>
        <v/>
      </c>
      <c r="AH403" s="12"/>
      <c r="AI403" s="21" t="str">
        <f t="shared" si="175"/>
        <v/>
      </c>
      <c r="AJ403" s="21" t="str">
        <f t="shared" si="176"/>
        <v/>
      </c>
      <c r="AK403" s="21" t="e">
        <f t="shared" si="177"/>
        <v>#DIV/0!</v>
      </c>
    </row>
    <row r="404" spans="1:37" ht="18.75" customHeight="1" thickBot="1">
      <c r="A404" t="str">
        <f t="shared" si="171"/>
        <v/>
      </c>
      <c r="B404" s="73"/>
      <c r="C404" s="73"/>
      <c r="D404" s="73"/>
      <c r="E404" s="73"/>
      <c r="F404" s="73"/>
      <c r="G404" s="73"/>
      <c r="H404" s="73"/>
      <c r="I404" s="74"/>
      <c r="J404" s="74"/>
      <c r="K404" s="73"/>
      <c r="L404" s="6" t="str">
        <f t="shared" si="156"/>
        <v>Saturday</v>
      </c>
      <c r="M404" s="6" t="str">
        <f t="shared" si="157"/>
        <v>Saturday</v>
      </c>
      <c r="N404" s="6">
        <f t="shared" si="158"/>
        <v>1900</v>
      </c>
      <c r="O404" s="6">
        <f t="shared" si="159"/>
        <v>1</v>
      </c>
      <c r="P404" s="6">
        <f t="shared" si="160"/>
        <v>0</v>
      </c>
      <c r="Q404" s="6">
        <f t="shared" si="161"/>
        <v>0</v>
      </c>
      <c r="R404" s="6">
        <f t="shared" si="162"/>
        <v>0</v>
      </c>
      <c r="S404" s="6" t="str">
        <f t="shared" si="163"/>
        <v>1900/1/0</v>
      </c>
      <c r="T404" s="7">
        <f t="shared" si="169"/>
        <v>0</v>
      </c>
      <c r="U404" s="8">
        <f t="shared" si="164"/>
        <v>10000</v>
      </c>
      <c r="V404" s="7">
        <f t="shared" si="172"/>
        <v>0</v>
      </c>
      <c r="W404" s="9">
        <f t="shared" si="165"/>
        <v>0</v>
      </c>
      <c r="X404" s="9" t="str">
        <f t="shared" si="170"/>
        <v/>
      </c>
      <c r="Y404" s="9" t="str">
        <f t="shared" si="173"/>
        <v/>
      </c>
      <c r="Z404" s="10" t="str">
        <f t="shared" si="174"/>
        <v/>
      </c>
      <c r="AA404" s="9">
        <f t="shared" si="166"/>
        <v>0</v>
      </c>
      <c r="AB404" s="11" t="e">
        <f>COUNTIF(H$2:H404,"&gt;0")/(COUNTIF(H$2:H404,"&lt;0")+COUNTIF(H$2:H404,"&gt;0"))</f>
        <v>#DIV/0!</v>
      </c>
      <c r="AC404" s="11" t="e">
        <f t="shared" si="167"/>
        <v>#DIV/0!</v>
      </c>
      <c r="AD404" s="8" t="e">
        <f t="shared" si="168"/>
        <v>#DIV/0!</v>
      </c>
      <c r="AE404" s="11" t="e">
        <f t="shared" si="154"/>
        <v>#DIV/0!</v>
      </c>
      <c r="AF404" s="11" t="e">
        <f t="shared" si="155"/>
        <v>#DIV/0!</v>
      </c>
      <c r="AG404" s="12" t="str">
        <f>IF(ISERROR(SUMIF($G$1:$G404,"&gt;0")/-SUMIF($G$1:$G404,"&lt;0"))=FALSE,SUMIF($G$1:$G404,"&gt;0")/-SUMIF($G$1:$G404,"&lt;0"),"")</f>
        <v/>
      </c>
      <c r="AH404" s="12"/>
      <c r="AI404" s="21" t="str">
        <f t="shared" si="175"/>
        <v/>
      </c>
      <c r="AJ404" s="21" t="str">
        <f t="shared" si="176"/>
        <v/>
      </c>
      <c r="AK404" s="21" t="e">
        <f t="shared" si="177"/>
        <v>#DIV/0!</v>
      </c>
    </row>
    <row r="405" spans="1:37" ht="18.75" customHeight="1" thickBot="1">
      <c r="A405" t="str">
        <f t="shared" si="171"/>
        <v/>
      </c>
      <c r="B405" s="73"/>
      <c r="C405" s="73"/>
      <c r="D405" s="73"/>
      <c r="E405" s="73"/>
      <c r="F405" s="73"/>
      <c r="G405" s="73"/>
      <c r="H405" s="73"/>
      <c r="I405" s="74"/>
      <c r="J405" s="74"/>
      <c r="K405" s="73"/>
      <c r="L405" s="6" t="str">
        <f t="shared" si="156"/>
        <v>Saturday</v>
      </c>
      <c r="M405" s="6" t="str">
        <f t="shared" si="157"/>
        <v>Saturday</v>
      </c>
      <c r="N405" s="6">
        <f t="shared" si="158"/>
        <v>1900</v>
      </c>
      <c r="O405" s="6">
        <f t="shared" si="159"/>
        <v>1</v>
      </c>
      <c r="P405" s="6">
        <f t="shared" si="160"/>
        <v>0</v>
      </c>
      <c r="Q405" s="6">
        <f t="shared" si="161"/>
        <v>0</v>
      </c>
      <c r="R405" s="6">
        <f t="shared" si="162"/>
        <v>0</v>
      </c>
      <c r="S405" s="6" t="str">
        <f t="shared" si="163"/>
        <v>1900/1/0</v>
      </c>
      <c r="T405" s="7">
        <f t="shared" si="169"/>
        <v>0</v>
      </c>
      <c r="U405" s="8">
        <f t="shared" si="164"/>
        <v>10000</v>
      </c>
      <c r="V405" s="7">
        <f t="shared" si="172"/>
        <v>0</v>
      </c>
      <c r="W405" s="9">
        <f t="shared" si="165"/>
        <v>0</v>
      </c>
      <c r="X405" s="9" t="str">
        <f t="shared" si="170"/>
        <v/>
      </c>
      <c r="Y405" s="9" t="str">
        <f t="shared" si="173"/>
        <v/>
      </c>
      <c r="Z405" s="10" t="str">
        <f t="shared" si="174"/>
        <v/>
      </c>
      <c r="AA405" s="9">
        <f t="shared" si="166"/>
        <v>0</v>
      </c>
      <c r="AB405" s="11" t="e">
        <f>COUNTIF(H$2:H405,"&gt;0")/(COUNTIF(H$2:H405,"&lt;0")+COUNTIF(H$2:H405,"&gt;0"))</f>
        <v>#DIV/0!</v>
      </c>
      <c r="AC405" s="11" t="e">
        <f t="shared" si="167"/>
        <v>#DIV/0!</v>
      </c>
      <c r="AD405" s="8" t="e">
        <f t="shared" si="168"/>
        <v>#DIV/0!</v>
      </c>
      <c r="AE405" s="11" t="e">
        <f t="shared" si="154"/>
        <v>#DIV/0!</v>
      </c>
      <c r="AF405" s="11" t="e">
        <f t="shared" si="155"/>
        <v>#DIV/0!</v>
      </c>
      <c r="AG405" s="12" t="str">
        <f>IF(ISERROR(SUMIF($G$1:$G405,"&gt;0")/-SUMIF($G$1:$G405,"&lt;0"))=FALSE,SUMIF($G$1:$G405,"&gt;0")/-SUMIF($G$1:$G405,"&lt;0"),"")</f>
        <v/>
      </c>
      <c r="AH405" s="12"/>
      <c r="AI405" s="21" t="str">
        <f t="shared" si="175"/>
        <v/>
      </c>
      <c r="AJ405" s="21" t="str">
        <f t="shared" si="176"/>
        <v/>
      </c>
      <c r="AK405" s="21" t="e">
        <f t="shared" si="177"/>
        <v>#DIV/0!</v>
      </c>
    </row>
    <row r="406" spans="1:37" ht="18.75" customHeight="1" thickBot="1">
      <c r="A406" t="str">
        <f t="shared" si="171"/>
        <v/>
      </c>
      <c r="B406" s="73"/>
      <c r="C406" s="73"/>
      <c r="D406" s="73"/>
      <c r="E406" s="73"/>
      <c r="F406" s="73"/>
      <c r="G406" s="73"/>
      <c r="H406" s="73"/>
      <c r="I406" s="74"/>
      <c r="J406" s="74"/>
      <c r="K406" s="73"/>
      <c r="L406" s="6" t="str">
        <f t="shared" si="156"/>
        <v>Saturday</v>
      </c>
      <c r="M406" s="6" t="str">
        <f t="shared" si="157"/>
        <v>Saturday</v>
      </c>
      <c r="N406" s="6">
        <f t="shared" si="158"/>
        <v>1900</v>
      </c>
      <c r="O406" s="6">
        <f t="shared" si="159"/>
        <v>1</v>
      </c>
      <c r="P406" s="6">
        <f t="shared" si="160"/>
        <v>0</v>
      </c>
      <c r="Q406" s="6">
        <f t="shared" si="161"/>
        <v>0</v>
      </c>
      <c r="R406" s="6">
        <f t="shared" si="162"/>
        <v>0</v>
      </c>
      <c r="S406" s="6" t="str">
        <f t="shared" si="163"/>
        <v>1900/1/0</v>
      </c>
      <c r="T406" s="7">
        <f t="shared" si="169"/>
        <v>0</v>
      </c>
      <c r="U406" s="8">
        <f t="shared" si="164"/>
        <v>10000</v>
      </c>
      <c r="V406" s="7">
        <f t="shared" si="172"/>
        <v>0</v>
      </c>
      <c r="W406" s="9">
        <f t="shared" si="165"/>
        <v>0</v>
      </c>
      <c r="X406" s="9" t="str">
        <f t="shared" si="170"/>
        <v/>
      </c>
      <c r="Y406" s="9" t="str">
        <f t="shared" si="173"/>
        <v/>
      </c>
      <c r="Z406" s="10" t="str">
        <f t="shared" si="174"/>
        <v/>
      </c>
      <c r="AA406" s="9">
        <f t="shared" si="166"/>
        <v>0</v>
      </c>
      <c r="AB406" s="11" t="e">
        <f>COUNTIF(H$2:H406,"&gt;0")/(COUNTIF(H$2:H406,"&lt;0")+COUNTIF(H$2:H406,"&gt;0"))</f>
        <v>#DIV/0!</v>
      </c>
      <c r="AC406" s="11" t="e">
        <f t="shared" si="167"/>
        <v>#DIV/0!</v>
      </c>
      <c r="AD406" s="8" t="e">
        <f t="shared" si="168"/>
        <v>#DIV/0!</v>
      </c>
      <c r="AE406" s="11" t="e">
        <f t="shared" si="154"/>
        <v>#DIV/0!</v>
      </c>
      <c r="AF406" s="11" t="e">
        <f t="shared" si="155"/>
        <v>#DIV/0!</v>
      </c>
      <c r="AG406" s="12" t="str">
        <f>IF(ISERROR(SUMIF($G$1:$G406,"&gt;0")/-SUMIF($G$1:$G406,"&lt;0"))=FALSE,SUMIF($G$1:$G406,"&gt;0")/-SUMIF($G$1:$G406,"&lt;0"),"")</f>
        <v/>
      </c>
      <c r="AH406" s="12"/>
      <c r="AI406" s="21" t="str">
        <f t="shared" si="175"/>
        <v/>
      </c>
      <c r="AJ406" s="21" t="str">
        <f t="shared" si="176"/>
        <v/>
      </c>
      <c r="AK406" s="21" t="e">
        <f t="shared" si="177"/>
        <v>#DIV/0!</v>
      </c>
    </row>
    <row r="407" spans="1:37" ht="18.75" customHeight="1" thickBot="1">
      <c r="A407" t="str">
        <f t="shared" si="171"/>
        <v/>
      </c>
      <c r="B407" s="73"/>
      <c r="C407" s="73"/>
      <c r="D407" s="73"/>
      <c r="E407" s="73"/>
      <c r="F407" s="73"/>
      <c r="G407" s="73"/>
      <c r="H407" s="73"/>
      <c r="I407" s="74"/>
      <c r="J407" s="74"/>
      <c r="K407" s="73"/>
      <c r="L407" s="6" t="str">
        <f t="shared" si="156"/>
        <v>Saturday</v>
      </c>
      <c r="M407" s="6" t="str">
        <f t="shared" si="157"/>
        <v>Saturday</v>
      </c>
      <c r="N407" s="6">
        <f t="shared" si="158"/>
        <v>1900</v>
      </c>
      <c r="O407" s="6">
        <f t="shared" si="159"/>
        <v>1</v>
      </c>
      <c r="P407" s="6">
        <f t="shared" si="160"/>
        <v>0</v>
      </c>
      <c r="Q407" s="6">
        <f t="shared" si="161"/>
        <v>0</v>
      </c>
      <c r="R407" s="6">
        <f t="shared" si="162"/>
        <v>0</v>
      </c>
      <c r="S407" s="6" t="str">
        <f t="shared" si="163"/>
        <v>1900/1/0</v>
      </c>
      <c r="T407" s="7">
        <f t="shared" si="169"/>
        <v>0</v>
      </c>
      <c r="U407" s="8">
        <f t="shared" si="164"/>
        <v>10000</v>
      </c>
      <c r="V407" s="7">
        <f t="shared" si="172"/>
        <v>0</v>
      </c>
      <c r="W407" s="9">
        <f t="shared" si="165"/>
        <v>0</v>
      </c>
      <c r="X407" s="9" t="str">
        <f t="shared" si="170"/>
        <v/>
      </c>
      <c r="Y407" s="9" t="str">
        <f t="shared" si="173"/>
        <v/>
      </c>
      <c r="Z407" s="10" t="str">
        <f t="shared" si="174"/>
        <v/>
      </c>
      <c r="AA407" s="9">
        <f t="shared" si="166"/>
        <v>0</v>
      </c>
      <c r="AB407" s="11" t="e">
        <f>COUNTIF(H$2:H407,"&gt;0")/(COUNTIF(H$2:H407,"&lt;0")+COUNTIF(H$2:H407,"&gt;0"))</f>
        <v>#DIV/0!</v>
      </c>
      <c r="AC407" s="11" t="e">
        <f t="shared" si="167"/>
        <v>#DIV/0!</v>
      </c>
      <c r="AD407" s="8" t="e">
        <f t="shared" si="168"/>
        <v>#DIV/0!</v>
      </c>
      <c r="AE407" s="11" t="e">
        <f t="shared" si="154"/>
        <v>#DIV/0!</v>
      </c>
      <c r="AF407" s="11" t="e">
        <f t="shared" si="155"/>
        <v>#DIV/0!</v>
      </c>
      <c r="AG407" s="12" t="str">
        <f>IF(ISERROR(SUMIF($G$1:$G407,"&gt;0")/-SUMIF($G$1:$G407,"&lt;0"))=FALSE,SUMIF($G$1:$G407,"&gt;0")/-SUMIF($G$1:$G407,"&lt;0"),"")</f>
        <v/>
      </c>
      <c r="AH407" s="12"/>
      <c r="AI407" s="21" t="str">
        <f t="shared" si="175"/>
        <v/>
      </c>
      <c r="AJ407" s="21" t="str">
        <f t="shared" si="176"/>
        <v/>
      </c>
      <c r="AK407" s="21" t="e">
        <f t="shared" si="177"/>
        <v>#DIV/0!</v>
      </c>
    </row>
    <row r="408" spans="1:37" ht="18.75" customHeight="1" thickBot="1">
      <c r="A408" t="str">
        <f t="shared" si="171"/>
        <v/>
      </c>
      <c r="B408" s="73"/>
      <c r="C408" s="73"/>
      <c r="D408" s="73"/>
      <c r="E408" s="73"/>
      <c r="F408" s="73"/>
      <c r="G408" s="73"/>
      <c r="H408" s="73"/>
      <c r="I408" s="74"/>
      <c r="J408" s="74"/>
      <c r="K408" s="73"/>
      <c r="L408" s="6" t="str">
        <f t="shared" si="156"/>
        <v>Saturday</v>
      </c>
      <c r="M408" s="6" t="str">
        <f t="shared" si="157"/>
        <v>Saturday</v>
      </c>
      <c r="N408" s="6">
        <f t="shared" si="158"/>
        <v>1900</v>
      </c>
      <c r="O408" s="6">
        <f t="shared" si="159"/>
        <v>1</v>
      </c>
      <c r="P408" s="6">
        <f t="shared" si="160"/>
        <v>0</v>
      </c>
      <c r="Q408" s="6">
        <f t="shared" si="161"/>
        <v>0</v>
      </c>
      <c r="R408" s="6">
        <f t="shared" si="162"/>
        <v>0</v>
      </c>
      <c r="S408" s="6" t="str">
        <f t="shared" si="163"/>
        <v>1900/1/0</v>
      </c>
      <c r="T408" s="7">
        <f t="shared" si="169"/>
        <v>0</v>
      </c>
      <c r="U408" s="8">
        <f t="shared" si="164"/>
        <v>10000</v>
      </c>
      <c r="V408" s="7">
        <f t="shared" si="172"/>
        <v>0</v>
      </c>
      <c r="W408" s="9">
        <f t="shared" si="165"/>
        <v>0</v>
      </c>
      <c r="X408" s="9" t="str">
        <f t="shared" si="170"/>
        <v/>
      </c>
      <c r="Y408" s="9" t="str">
        <f t="shared" si="173"/>
        <v/>
      </c>
      <c r="Z408" s="10" t="str">
        <f t="shared" si="174"/>
        <v/>
      </c>
      <c r="AA408" s="9">
        <f t="shared" si="166"/>
        <v>0</v>
      </c>
      <c r="AB408" s="11" t="e">
        <f>COUNTIF(H$2:H408,"&gt;0")/(COUNTIF(H$2:H408,"&lt;0")+COUNTIF(H$2:H408,"&gt;0"))</f>
        <v>#DIV/0!</v>
      </c>
      <c r="AC408" s="11" t="e">
        <f t="shared" si="167"/>
        <v>#DIV/0!</v>
      </c>
      <c r="AD408" s="8" t="e">
        <f t="shared" si="168"/>
        <v>#DIV/0!</v>
      </c>
      <c r="AE408" s="11" t="e">
        <f t="shared" si="154"/>
        <v>#DIV/0!</v>
      </c>
      <c r="AF408" s="11" t="e">
        <f t="shared" si="155"/>
        <v>#DIV/0!</v>
      </c>
      <c r="AG408" s="12" t="str">
        <f>IF(ISERROR(SUMIF($G$1:$G408,"&gt;0")/-SUMIF($G$1:$G408,"&lt;0"))=FALSE,SUMIF($G$1:$G408,"&gt;0")/-SUMIF($G$1:$G408,"&lt;0"),"")</f>
        <v/>
      </c>
      <c r="AH408" s="12"/>
      <c r="AI408" s="21" t="str">
        <f t="shared" si="175"/>
        <v/>
      </c>
      <c r="AJ408" s="21" t="str">
        <f t="shared" si="176"/>
        <v/>
      </c>
      <c r="AK408" s="21" t="e">
        <f t="shared" si="177"/>
        <v>#DIV/0!</v>
      </c>
    </row>
    <row r="409" spans="1:37" ht="18.75" customHeight="1" thickBot="1">
      <c r="A409" t="str">
        <f t="shared" si="171"/>
        <v/>
      </c>
      <c r="B409" s="73"/>
      <c r="C409" s="73"/>
      <c r="D409" s="73"/>
      <c r="E409" s="73"/>
      <c r="F409" s="73"/>
      <c r="G409" s="73"/>
      <c r="H409" s="73"/>
      <c r="I409" s="74"/>
      <c r="J409" s="74"/>
      <c r="K409" s="73"/>
      <c r="L409" s="6" t="str">
        <f t="shared" si="156"/>
        <v>Saturday</v>
      </c>
      <c r="M409" s="6" t="str">
        <f t="shared" si="157"/>
        <v>Saturday</v>
      </c>
      <c r="N409" s="6">
        <f t="shared" si="158"/>
        <v>1900</v>
      </c>
      <c r="O409" s="6">
        <f t="shared" si="159"/>
        <v>1</v>
      </c>
      <c r="P409" s="6">
        <f t="shared" si="160"/>
        <v>0</v>
      </c>
      <c r="Q409" s="6">
        <f t="shared" si="161"/>
        <v>0</v>
      </c>
      <c r="R409" s="6">
        <f t="shared" si="162"/>
        <v>0</v>
      </c>
      <c r="S409" s="6" t="str">
        <f t="shared" si="163"/>
        <v>1900/1/0</v>
      </c>
      <c r="T409" s="7">
        <f t="shared" si="169"/>
        <v>0</v>
      </c>
      <c r="U409" s="8">
        <f t="shared" si="164"/>
        <v>10000</v>
      </c>
      <c r="V409" s="7">
        <f t="shared" si="172"/>
        <v>0</v>
      </c>
      <c r="W409" s="9">
        <f t="shared" si="165"/>
        <v>0</v>
      </c>
      <c r="X409" s="9" t="str">
        <f t="shared" si="170"/>
        <v/>
      </c>
      <c r="Y409" s="9" t="str">
        <f t="shared" si="173"/>
        <v/>
      </c>
      <c r="Z409" s="10" t="str">
        <f t="shared" si="174"/>
        <v/>
      </c>
      <c r="AA409" s="9">
        <f t="shared" si="166"/>
        <v>0</v>
      </c>
      <c r="AB409" s="11" t="e">
        <f>COUNTIF(H$2:H409,"&gt;0")/(COUNTIF(H$2:H409,"&lt;0")+COUNTIF(H$2:H409,"&gt;0"))</f>
        <v>#DIV/0!</v>
      </c>
      <c r="AC409" s="11" t="e">
        <f t="shared" si="167"/>
        <v>#DIV/0!</v>
      </c>
      <c r="AD409" s="8" t="e">
        <f t="shared" si="168"/>
        <v>#DIV/0!</v>
      </c>
      <c r="AE409" s="11" t="e">
        <f t="shared" si="154"/>
        <v>#DIV/0!</v>
      </c>
      <c r="AF409" s="11" t="e">
        <f t="shared" si="155"/>
        <v>#DIV/0!</v>
      </c>
      <c r="AG409" s="12" t="str">
        <f>IF(ISERROR(SUMIF($G$1:$G409,"&gt;0")/-SUMIF($G$1:$G409,"&lt;0"))=FALSE,SUMIF($G$1:$G409,"&gt;0")/-SUMIF($G$1:$G409,"&lt;0"),"")</f>
        <v/>
      </c>
      <c r="AH409" s="12"/>
      <c r="AI409" s="21" t="str">
        <f t="shared" si="175"/>
        <v/>
      </c>
      <c r="AJ409" s="21" t="str">
        <f t="shared" si="176"/>
        <v/>
      </c>
      <c r="AK409" s="21" t="e">
        <f t="shared" si="177"/>
        <v>#DIV/0!</v>
      </c>
    </row>
    <row r="410" spans="1:37" ht="18.75" customHeight="1" thickBot="1">
      <c r="A410" t="str">
        <f t="shared" si="171"/>
        <v/>
      </c>
      <c r="B410" s="73"/>
      <c r="C410" s="73"/>
      <c r="D410" s="73"/>
      <c r="E410" s="73"/>
      <c r="F410" s="73"/>
      <c r="G410" s="73"/>
      <c r="H410" s="73"/>
      <c r="I410" s="74"/>
      <c r="J410" s="74"/>
      <c r="K410" s="73"/>
      <c r="L410" s="6" t="str">
        <f t="shared" si="156"/>
        <v>Saturday</v>
      </c>
      <c r="M410" s="6" t="str">
        <f t="shared" si="157"/>
        <v>Saturday</v>
      </c>
      <c r="N410" s="6">
        <f t="shared" si="158"/>
        <v>1900</v>
      </c>
      <c r="O410" s="6">
        <f t="shared" si="159"/>
        <v>1</v>
      </c>
      <c r="P410" s="6">
        <f t="shared" si="160"/>
        <v>0</v>
      </c>
      <c r="Q410" s="6">
        <f t="shared" si="161"/>
        <v>0</v>
      </c>
      <c r="R410" s="6">
        <f t="shared" si="162"/>
        <v>0</v>
      </c>
      <c r="S410" s="6" t="str">
        <f t="shared" si="163"/>
        <v>1900/1/0</v>
      </c>
      <c r="T410" s="7">
        <f t="shared" si="169"/>
        <v>0</v>
      </c>
      <c r="U410" s="8">
        <f t="shared" si="164"/>
        <v>10000</v>
      </c>
      <c r="V410" s="7">
        <f t="shared" si="172"/>
        <v>0</v>
      </c>
      <c r="W410" s="9">
        <f t="shared" si="165"/>
        <v>0</v>
      </c>
      <c r="X410" s="9" t="str">
        <f t="shared" si="170"/>
        <v/>
      </c>
      <c r="Y410" s="9" t="str">
        <f t="shared" si="173"/>
        <v/>
      </c>
      <c r="Z410" s="10" t="str">
        <f t="shared" si="174"/>
        <v/>
      </c>
      <c r="AA410" s="9">
        <f t="shared" si="166"/>
        <v>0</v>
      </c>
      <c r="AB410" s="11" t="e">
        <f>COUNTIF(H$2:H410,"&gt;0")/(COUNTIF(H$2:H410,"&lt;0")+COUNTIF(H$2:H410,"&gt;0"))</f>
        <v>#DIV/0!</v>
      </c>
      <c r="AC410" s="11" t="e">
        <f t="shared" si="167"/>
        <v>#DIV/0!</v>
      </c>
      <c r="AD410" s="8" t="e">
        <f t="shared" si="168"/>
        <v>#DIV/0!</v>
      </c>
      <c r="AE410" s="11" t="e">
        <f t="shared" si="154"/>
        <v>#DIV/0!</v>
      </c>
      <c r="AF410" s="11" t="e">
        <f t="shared" si="155"/>
        <v>#DIV/0!</v>
      </c>
      <c r="AG410" s="12" t="str">
        <f>IF(ISERROR(SUMIF($G$1:$G410,"&gt;0")/-SUMIF($G$1:$G410,"&lt;0"))=FALSE,SUMIF($G$1:$G410,"&gt;0")/-SUMIF($G$1:$G410,"&lt;0"),"")</f>
        <v/>
      </c>
      <c r="AH410" s="12"/>
      <c r="AI410" s="21" t="str">
        <f t="shared" si="175"/>
        <v/>
      </c>
      <c r="AJ410" s="21" t="str">
        <f t="shared" si="176"/>
        <v/>
      </c>
      <c r="AK410" s="21" t="e">
        <f t="shared" si="177"/>
        <v>#DIV/0!</v>
      </c>
    </row>
    <row r="411" spans="1:37" ht="18.75" customHeight="1" thickBot="1">
      <c r="A411" t="str">
        <f t="shared" si="171"/>
        <v/>
      </c>
      <c r="B411" s="73"/>
      <c r="C411" s="73"/>
      <c r="D411" s="73"/>
      <c r="E411" s="73"/>
      <c r="F411" s="73"/>
      <c r="G411" s="73"/>
      <c r="H411" s="73"/>
      <c r="I411" s="74"/>
      <c r="J411" s="74"/>
      <c r="K411" s="73"/>
      <c r="L411" s="6" t="str">
        <f t="shared" si="156"/>
        <v>Saturday</v>
      </c>
      <c r="M411" s="6" t="str">
        <f t="shared" si="157"/>
        <v>Saturday</v>
      </c>
      <c r="N411" s="6">
        <f t="shared" si="158"/>
        <v>1900</v>
      </c>
      <c r="O411" s="6">
        <f t="shared" si="159"/>
        <v>1</v>
      </c>
      <c r="P411" s="6">
        <f t="shared" si="160"/>
        <v>0</v>
      </c>
      <c r="Q411" s="6">
        <f t="shared" si="161"/>
        <v>0</v>
      </c>
      <c r="R411" s="6">
        <f t="shared" si="162"/>
        <v>0</v>
      </c>
      <c r="S411" s="6" t="str">
        <f t="shared" si="163"/>
        <v>1900/1/0</v>
      </c>
      <c r="T411" s="7">
        <f t="shared" si="169"/>
        <v>0</v>
      </c>
      <c r="U411" s="8">
        <f t="shared" si="164"/>
        <v>10000</v>
      </c>
      <c r="V411" s="7">
        <f t="shared" si="172"/>
        <v>0</v>
      </c>
      <c r="W411" s="9">
        <f t="shared" si="165"/>
        <v>0</v>
      </c>
      <c r="X411" s="9" t="str">
        <f t="shared" si="170"/>
        <v/>
      </c>
      <c r="Y411" s="9" t="str">
        <f t="shared" si="173"/>
        <v/>
      </c>
      <c r="Z411" s="10" t="str">
        <f t="shared" si="174"/>
        <v/>
      </c>
      <c r="AA411" s="9">
        <f t="shared" si="166"/>
        <v>0</v>
      </c>
      <c r="AB411" s="11" t="e">
        <f>COUNTIF(H$2:H411,"&gt;0")/(COUNTIF(H$2:H411,"&lt;0")+COUNTIF(H$2:H411,"&gt;0"))</f>
        <v>#DIV/0!</v>
      </c>
      <c r="AC411" s="11" t="e">
        <f t="shared" si="167"/>
        <v>#DIV/0!</v>
      </c>
      <c r="AD411" s="8" t="e">
        <f t="shared" si="168"/>
        <v>#DIV/0!</v>
      </c>
      <c r="AE411" s="11" t="e">
        <f t="shared" si="154"/>
        <v>#DIV/0!</v>
      </c>
      <c r="AF411" s="11" t="e">
        <f t="shared" si="155"/>
        <v>#DIV/0!</v>
      </c>
      <c r="AG411" s="12" t="str">
        <f>IF(ISERROR(SUMIF($G$1:$G411,"&gt;0")/-SUMIF($G$1:$G411,"&lt;0"))=FALSE,SUMIF($G$1:$G411,"&gt;0")/-SUMIF($G$1:$G411,"&lt;0"),"")</f>
        <v/>
      </c>
      <c r="AH411" s="12"/>
      <c r="AI411" s="21" t="str">
        <f t="shared" si="175"/>
        <v/>
      </c>
      <c r="AJ411" s="21" t="str">
        <f t="shared" si="176"/>
        <v/>
      </c>
      <c r="AK411" s="21" t="e">
        <f t="shared" si="177"/>
        <v>#DIV/0!</v>
      </c>
    </row>
    <row r="412" spans="1:37" ht="18.75" customHeight="1" thickBot="1">
      <c r="A412" t="str">
        <f t="shared" si="171"/>
        <v/>
      </c>
      <c r="B412" s="73"/>
      <c r="C412" s="73"/>
      <c r="D412" s="73"/>
      <c r="E412" s="73"/>
      <c r="F412" s="73"/>
      <c r="G412" s="73"/>
      <c r="H412" s="73"/>
      <c r="I412" s="74"/>
      <c r="J412" s="74"/>
      <c r="K412" s="73"/>
      <c r="L412" s="6" t="str">
        <f t="shared" si="156"/>
        <v>Saturday</v>
      </c>
      <c r="M412" s="6" t="str">
        <f t="shared" si="157"/>
        <v>Saturday</v>
      </c>
      <c r="N412" s="6">
        <f t="shared" si="158"/>
        <v>1900</v>
      </c>
      <c r="O412" s="6">
        <f t="shared" si="159"/>
        <v>1</v>
      </c>
      <c r="P412" s="6">
        <f t="shared" si="160"/>
        <v>0</v>
      </c>
      <c r="Q412" s="6">
        <f t="shared" si="161"/>
        <v>0</v>
      </c>
      <c r="R412" s="6">
        <f t="shared" si="162"/>
        <v>0</v>
      </c>
      <c r="S412" s="6" t="str">
        <f t="shared" si="163"/>
        <v>1900/1/0</v>
      </c>
      <c r="T412" s="7">
        <f t="shared" si="169"/>
        <v>0</v>
      </c>
      <c r="U412" s="8">
        <f t="shared" si="164"/>
        <v>10000</v>
      </c>
      <c r="V412" s="7">
        <f t="shared" si="172"/>
        <v>0</v>
      </c>
      <c r="W412" s="9">
        <f t="shared" si="165"/>
        <v>0</v>
      </c>
      <c r="X412" s="9" t="str">
        <f t="shared" si="170"/>
        <v/>
      </c>
      <c r="Y412" s="9" t="str">
        <f t="shared" si="173"/>
        <v/>
      </c>
      <c r="Z412" s="10" t="str">
        <f t="shared" si="174"/>
        <v/>
      </c>
      <c r="AA412" s="9">
        <f t="shared" si="166"/>
        <v>0</v>
      </c>
      <c r="AB412" s="11" t="e">
        <f>COUNTIF(H$2:H412,"&gt;0")/(COUNTIF(H$2:H412,"&lt;0")+COUNTIF(H$2:H412,"&gt;0"))</f>
        <v>#DIV/0!</v>
      </c>
      <c r="AC412" s="11" t="e">
        <f t="shared" si="167"/>
        <v>#DIV/0!</v>
      </c>
      <c r="AD412" s="8" t="e">
        <f t="shared" si="168"/>
        <v>#DIV/0!</v>
      </c>
      <c r="AE412" s="11" t="e">
        <f t="shared" si="154"/>
        <v>#DIV/0!</v>
      </c>
      <c r="AF412" s="11" t="e">
        <f t="shared" si="155"/>
        <v>#DIV/0!</v>
      </c>
      <c r="AG412" s="12" t="str">
        <f>IF(ISERROR(SUMIF($G$1:$G412,"&gt;0")/-SUMIF($G$1:$G412,"&lt;0"))=FALSE,SUMIF($G$1:$G412,"&gt;0")/-SUMIF($G$1:$G412,"&lt;0"),"")</f>
        <v/>
      </c>
      <c r="AH412" s="12"/>
      <c r="AI412" s="21" t="str">
        <f t="shared" si="175"/>
        <v/>
      </c>
      <c r="AJ412" s="21" t="str">
        <f t="shared" si="176"/>
        <v/>
      </c>
      <c r="AK412" s="21" t="e">
        <f t="shared" si="177"/>
        <v>#DIV/0!</v>
      </c>
    </row>
    <row r="413" spans="1:37" ht="18.75" customHeight="1" thickBot="1">
      <c r="A413" t="str">
        <f t="shared" si="171"/>
        <v/>
      </c>
      <c r="B413" s="73"/>
      <c r="C413" s="73"/>
      <c r="D413" s="73"/>
      <c r="E413" s="73"/>
      <c r="F413" s="73"/>
      <c r="G413" s="73"/>
      <c r="H413" s="73"/>
      <c r="I413" s="74"/>
      <c r="J413" s="74"/>
      <c r="K413" s="73"/>
      <c r="L413" s="6" t="str">
        <f t="shared" si="156"/>
        <v>Saturday</v>
      </c>
      <c r="M413" s="6" t="str">
        <f t="shared" si="157"/>
        <v>Saturday</v>
      </c>
      <c r="N413" s="6">
        <f t="shared" si="158"/>
        <v>1900</v>
      </c>
      <c r="O413" s="6">
        <f t="shared" si="159"/>
        <v>1</v>
      </c>
      <c r="P413" s="6">
        <f t="shared" si="160"/>
        <v>0</v>
      </c>
      <c r="Q413" s="6">
        <f t="shared" si="161"/>
        <v>0</v>
      </c>
      <c r="R413" s="6">
        <f t="shared" si="162"/>
        <v>0</v>
      </c>
      <c r="S413" s="6" t="str">
        <f t="shared" si="163"/>
        <v>1900/1/0</v>
      </c>
      <c r="T413" s="7">
        <f t="shared" si="169"/>
        <v>0</v>
      </c>
      <c r="U413" s="8">
        <f t="shared" si="164"/>
        <v>10000</v>
      </c>
      <c r="V413" s="7">
        <f t="shared" si="172"/>
        <v>0</v>
      </c>
      <c r="W413" s="9">
        <f t="shared" si="165"/>
        <v>0</v>
      </c>
      <c r="X413" s="9" t="str">
        <f t="shared" si="170"/>
        <v/>
      </c>
      <c r="Y413" s="9" t="str">
        <f t="shared" si="173"/>
        <v/>
      </c>
      <c r="Z413" s="10" t="str">
        <f t="shared" si="174"/>
        <v/>
      </c>
      <c r="AA413" s="9">
        <f t="shared" si="166"/>
        <v>0</v>
      </c>
      <c r="AB413" s="11" t="e">
        <f>COUNTIF(H$2:H413,"&gt;0")/(COUNTIF(H$2:H413,"&lt;0")+COUNTIF(H$2:H413,"&gt;0"))</f>
        <v>#DIV/0!</v>
      </c>
      <c r="AC413" s="11" t="e">
        <f t="shared" si="167"/>
        <v>#DIV/0!</v>
      </c>
      <c r="AD413" s="8" t="e">
        <f t="shared" si="168"/>
        <v>#DIV/0!</v>
      </c>
      <c r="AE413" s="11" t="e">
        <f t="shared" si="154"/>
        <v>#DIV/0!</v>
      </c>
      <c r="AF413" s="11" t="e">
        <f t="shared" si="155"/>
        <v>#DIV/0!</v>
      </c>
      <c r="AG413" s="12" t="str">
        <f>IF(ISERROR(SUMIF($G$1:$G413,"&gt;0")/-SUMIF($G$1:$G413,"&lt;0"))=FALSE,SUMIF($G$1:$G413,"&gt;0")/-SUMIF($G$1:$G413,"&lt;0"),"")</f>
        <v/>
      </c>
      <c r="AH413" s="12"/>
      <c r="AI413" s="21" t="str">
        <f t="shared" si="175"/>
        <v/>
      </c>
      <c r="AJ413" s="21" t="str">
        <f t="shared" si="176"/>
        <v/>
      </c>
      <c r="AK413" s="21" t="e">
        <f t="shared" si="177"/>
        <v>#DIV/0!</v>
      </c>
    </row>
    <row r="414" spans="1:37" ht="18.75" customHeight="1" thickBot="1">
      <c r="A414" t="str">
        <f t="shared" si="171"/>
        <v/>
      </c>
      <c r="B414" s="73"/>
      <c r="C414" s="73"/>
      <c r="D414" s="73"/>
      <c r="E414" s="73"/>
      <c r="F414" s="73"/>
      <c r="G414" s="73"/>
      <c r="H414" s="73"/>
      <c r="I414" s="74"/>
      <c r="J414" s="74"/>
      <c r="K414" s="73"/>
      <c r="L414" s="6" t="str">
        <f t="shared" si="156"/>
        <v>Saturday</v>
      </c>
      <c r="M414" s="6" t="str">
        <f t="shared" si="157"/>
        <v>Saturday</v>
      </c>
      <c r="N414" s="6">
        <f t="shared" si="158"/>
        <v>1900</v>
      </c>
      <c r="O414" s="6">
        <f t="shared" si="159"/>
        <v>1</v>
      </c>
      <c r="P414" s="6">
        <f t="shared" si="160"/>
        <v>0</v>
      </c>
      <c r="Q414" s="6">
        <f t="shared" si="161"/>
        <v>0</v>
      </c>
      <c r="R414" s="6">
        <f t="shared" si="162"/>
        <v>0</v>
      </c>
      <c r="S414" s="6" t="str">
        <f t="shared" si="163"/>
        <v>1900/1/0</v>
      </c>
      <c r="T414" s="7">
        <f t="shared" si="169"/>
        <v>0</v>
      </c>
      <c r="U414" s="8">
        <f t="shared" si="164"/>
        <v>10000</v>
      </c>
      <c r="V414" s="7">
        <f t="shared" si="172"/>
        <v>0</v>
      </c>
      <c r="W414" s="9">
        <f t="shared" si="165"/>
        <v>0</v>
      </c>
      <c r="X414" s="9" t="str">
        <f t="shared" si="170"/>
        <v/>
      </c>
      <c r="Y414" s="9" t="str">
        <f t="shared" si="173"/>
        <v/>
      </c>
      <c r="Z414" s="10" t="str">
        <f t="shared" si="174"/>
        <v/>
      </c>
      <c r="AA414" s="9">
        <f t="shared" si="166"/>
        <v>0</v>
      </c>
      <c r="AB414" s="11" t="e">
        <f>COUNTIF(H$2:H414,"&gt;0")/(COUNTIF(H$2:H414,"&lt;0")+COUNTIF(H$2:H414,"&gt;0"))</f>
        <v>#DIV/0!</v>
      </c>
      <c r="AC414" s="11" t="e">
        <f t="shared" si="167"/>
        <v>#DIV/0!</v>
      </c>
      <c r="AD414" s="8" t="e">
        <f t="shared" si="168"/>
        <v>#DIV/0!</v>
      </c>
      <c r="AE414" s="11" t="e">
        <f t="shared" si="154"/>
        <v>#DIV/0!</v>
      </c>
      <c r="AF414" s="11" t="e">
        <f t="shared" si="155"/>
        <v>#DIV/0!</v>
      </c>
      <c r="AG414" s="12" t="str">
        <f>IF(ISERROR(SUMIF($G$1:$G414,"&gt;0")/-SUMIF($G$1:$G414,"&lt;0"))=FALSE,SUMIF($G$1:$G414,"&gt;0")/-SUMIF($G$1:$G414,"&lt;0"),"")</f>
        <v/>
      </c>
      <c r="AH414" s="12"/>
      <c r="AI414" s="21" t="str">
        <f t="shared" si="175"/>
        <v/>
      </c>
      <c r="AJ414" s="21" t="str">
        <f t="shared" si="176"/>
        <v/>
      </c>
      <c r="AK414" s="21" t="e">
        <f t="shared" si="177"/>
        <v>#DIV/0!</v>
      </c>
    </row>
    <row r="415" spans="1:37" ht="18.75" customHeight="1" thickBot="1">
      <c r="A415" t="str">
        <f t="shared" si="171"/>
        <v/>
      </c>
      <c r="B415" s="73"/>
      <c r="C415" s="73"/>
      <c r="D415" s="73"/>
      <c r="E415" s="73"/>
      <c r="F415" s="73"/>
      <c r="G415" s="73"/>
      <c r="H415" s="73"/>
      <c r="I415" s="74"/>
      <c r="J415" s="74"/>
      <c r="K415" s="73"/>
      <c r="L415" s="6" t="str">
        <f t="shared" si="156"/>
        <v>Saturday</v>
      </c>
      <c r="M415" s="6" t="str">
        <f t="shared" si="157"/>
        <v>Saturday</v>
      </c>
      <c r="N415" s="6">
        <f t="shared" si="158"/>
        <v>1900</v>
      </c>
      <c r="O415" s="6">
        <f t="shared" si="159"/>
        <v>1</v>
      </c>
      <c r="P415" s="6">
        <f t="shared" si="160"/>
        <v>0</v>
      </c>
      <c r="Q415" s="6">
        <f t="shared" si="161"/>
        <v>0</v>
      </c>
      <c r="R415" s="6">
        <f t="shared" si="162"/>
        <v>0</v>
      </c>
      <c r="S415" s="6" t="str">
        <f t="shared" si="163"/>
        <v>1900/1/0</v>
      </c>
      <c r="T415" s="7">
        <f t="shared" si="169"/>
        <v>0</v>
      </c>
      <c r="U415" s="8">
        <f t="shared" si="164"/>
        <v>10000</v>
      </c>
      <c r="V415" s="7">
        <f t="shared" si="172"/>
        <v>0</v>
      </c>
      <c r="W415" s="9">
        <f t="shared" si="165"/>
        <v>0</v>
      </c>
      <c r="X415" s="9" t="str">
        <f t="shared" si="170"/>
        <v/>
      </c>
      <c r="Y415" s="9" t="str">
        <f t="shared" si="173"/>
        <v/>
      </c>
      <c r="Z415" s="10" t="str">
        <f t="shared" si="174"/>
        <v/>
      </c>
      <c r="AA415" s="9">
        <f t="shared" si="166"/>
        <v>0</v>
      </c>
      <c r="AB415" s="11" t="e">
        <f>COUNTIF(H$2:H415,"&gt;0")/(COUNTIF(H$2:H415,"&lt;0")+COUNTIF(H$2:H415,"&gt;0"))</f>
        <v>#DIV/0!</v>
      </c>
      <c r="AC415" s="11" t="e">
        <f t="shared" si="167"/>
        <v>#DIV/0!</v>
      </c>
      <c r="AD415" s="8" t="e">
        <f t="shared" si="168"/>
        <v>#DIV/0!</v>
      </c>
      <c r="AE415" s="11" t="e">
        <f t="shared" si="154"/>
        <v>#DIV/0!</v>
      </c>
      <c r="AF415" s="11" t="e">
        <f t="shared" si="155"/>
        <v>#DIV/0!</v>
      </c>
      <c r="AG415" s="12" t="str">
        <f>IF(ISERROR(SUMIF($G$1:$G415,"&gt;0")/-SUMIF($G$1:$G415,"&lt;0"))=FALSE,SUMIF($G$1:$G415,"&gt;0")/-SUMIF($G$1:$G415,"&lt;0"),"")</f>
        <v/>
      </c>
      <c r="AH415" s="12"/>
      <c r="AI415" s="21" t="str">
        <f t="shared" si="175"/>
        <v/>
      </c>
      <c r="AJ415" s="21" t="str">
        <f t="shared" si="176"/>
        <v/>
      </c>
      <c r="AK415" s="21" t="e">
        <f t="shared" si="177"/>
        <v>#DIV/0!</v>
      </c>
    </row>
    <row r="416" spans="1:37" ht="18.75" customHeight="1" thickBot="1">
      <c r="A416" t="str">
        <f t="shared" si="171"/>
        <v/>
      </c>
      <c r="B416" s="73"/>
      <c r="C416" s="73"/>
      <c r="D416" s="73"/>
      <c r="E416" s="73"/>
      <c r="F416" s="73"/>
      <c r="G416" s="73"/>
      <c r="H416" s="73"/>
      <c r="I416" s="74"/>
      <c r="J416" s="74"/>
      <c r="K416" s="73"/>
      <c r="L416" s="6" t="str">
        <f t="shared" si="156"/>
        <v>Saturday</v>
      </c>
      <c r="M416" s="6" t="str">
        <f t="shared" si="157"/>
        <v>Saturday</v>
      </c>
      <c r="N416" s="6">
        <f t="shared" si="158"/>
        <v>1900</v>
      </c>
      <c r="O416" s="6">
        <f t="shared" si="159"/>
        <v>1</v>
      </c>
      <c r="P416" s="6">
        <f t="shared" si="160"/>
        <v>0</v>
      </c>
      <c r="Q416" s="6">
        <f t="shared" si="161"/>
        <v>0</v>
      </c>
      <c r="R416" s="6">
        <f t="shared" si="162"/>
        <v>0</v>
      </c>
      <c r="S416" s="6" t="str">
        <f t="shared" si="163"/>
        <v>1900/1/0</v>
      </c>
      <c r="T416" s="7">
        <f t="shared" si="169"/>
        <v>0</v>
      </c>
      <c r="U416" s="8">
        <f t="shared" si="164"/>
        <v>10000</v>
      </c>
      <c r="V416" s="7">
        <f t="shared" si="172"/>
        <v>0</v>
      </c>
      <c r="W416" s="9">
        <f t="shared" si="165"/>
        <v>0</v>
      </c>
      <c r="X416" s="9" t="str">
        <f t="shared" si="170"/>
        <v/>
      </c>
      <c r="Y416" s="9" t="str">
        <f t="shared" si="173"/>
        <v/>
      </c>
      <c r="Z416" s="10" t="str">
        <f t="shared" si="174"/>
        <v/>
      </c>
      <c r="AA416" s="9">
        <f t="shared" si="166"/>
        <v>0</v>
      </c>
      <c r="AB416" s="11" t="e">
        <f>COUNTIF(H$2:H416,"&gt;0")/(COUNTIF(H$2:H416,"&lt;0")+COUNTIF(H$2:H416,"&gt;0"))</f>
        <v>#DIV/0!</v>
      </c>
      <c r="AC416" s="11" t="e">
        <f t="shared" si="167"/>
        <v>#DIV/0!</v>
      </c>
      <c r="AD416" s="8" t="e">
        <f t="shared" si="168"/>
        <v>#DIV/0!</v>
      </c>
      <c r="AE416" s="11" t="e">
        <f t="shared" ref="AE416:AE479" si="178">COUNTIF($H386:$H416,"&gt;0")/(COUNTIF($H386:$H416,"&lt;0")+COUNTIF($H386:$H416,"&gt;0"))</f>
        <v>#DIV/0!</v>
      </c>
      <c r="AF416" s="11" t="e">
        <f t="shared" ref="AF416:AF479" si="179">SUM($H386:$H416)/COUNT($H386:$H416)</f>
        <v>#DIV/0!</v>
      </c>
      <c r="AG416" s="12" t="str">
        <f>IF(ISERROR(SUMIF($G$1:$G416,"&gt;0")/-SUMIF($G$1:$G416,"&lt;0"))=FALSE,SUMIF($G$1:$G416,"&gt;0")/-SUMIF($G$1:$G416,"&lt;0"),"")</f>
        <v/>
      </c>
      <c r="AH416" s="12"/>
      <c r="AI416" s="21" t="str">
        <f t="shared" si="175"/>
        <v/>
      </c>
      <c r="AJ416" s="21" t="str">
        <f t="shared" si="176"/>
        <v/>
      </c>
      <c r="AK416" s="21" t="e">
        <f t="shared" si="177"/>
        <v>#DIV/0!</v>
      </c>
    </row>
    <row r="417" spans="1:37" ht="18.75" customHeight="1" thickBot="1">
      <c r="A417" t="str">
        <f t="shared" si="171"/>
        <v/>
      </c>
      <c r="B417" s="73"/>
      <c r="C417" s="73"/>
      <c r="D417" s="73"/>
      <c r="E417" s="73"/>
      <c r="F417" s="73"/>
      <c r="G417" s="73"/>
      <c r="H417" s="73"/>
      <c r="I417" s="74"/>
      <c r="J417" s="74"/>
      <c r="K417" s="73"/>
      <c r="L417" s="6" t="str">
        <f t="shared" si="156"/>
        <v>Saturday</v>
      </c>
      <c r="M417" s="6" t="str">
        <f t="shared" si="157"/>
        <v>Saturday</v>
      </c>
      <c r="N417" s="6">
        <f t="shared" si="158"/>
        <v>1900</v>
      </c>
      <c r="O417" s="6">
        <f t="shared" si="159"/>
        <v>1</v>
      </c>
      <c r="P417" s="6">
        <f t="shared" si="160"/>
        <v>0</v>
      </c>
      <c r="Q417" s="6">
        <f t="shared" si="161"/>
        <v>0</v>
      </c>
      <c r="R417" s="6">
        <f t="shared" si="162"/>
        <v>0</v>
      </c>
      <c r="S417" s="6" t="str">
        <f t="shared" si="163"/>
        <v>1900/1/0</v>
      </c>
      <c r="T417" s="7">
        <f t="shared" si="169"/>
        <v>0</v>
      </c>
      <c r="U417" s="8">
        <f t="shared" si="164"/>
        <v>10000</v>
      </c>
      <c r="V417" s="7">
        <f t="shared" si="172"/>
        <v>0</v>
      </c>
      <c r="W417" s="9">
        <f t="shared" si="165"/>
        <v>0</v>
      </c>
      <c r="X417" s="9" t="str">
        <f t="shared" si="170"/>
        <v/>
      </c>
      <c r="Y417" s="9" t="str">
        <f t="shared" si="173"/>
        <v/>
      </c>
      <c r="Z417" s="10" t="str">
        <f t="shared" si="174"/>
        <v/>
      </c>
      <c r="AA417" s="9">
        <f t="shared" si="166"/>
        <v>0</v>
      </c>
      <c r="AB417" s="11" t="e">
        <f>COUNTIF(H$2:H417,"&gt;0")/(COUNTIF(H$2:H417,"&lt;0")+COUNTIF(H$2:H417,"&gt;0"))</f>
        <v>#DIV/0!</v>
      </c>
      <c r="AC417" s="11" t="e">
        <f t="shared" si="167"/>
        <v>#DIV/0!</v>
      </c>
      <c r="AD417" s="8" t="e">
        <f t="shared" si="168"/>
        <v>#DIV/0!</v>
      </c>
      <c r="AE417" s="11" t="e">
        <f t="shared" si="178"/>
        <v>#DIV/0!</v>
      </c>
      <c r="AF417" s="11" t="e">
        <f t="shared" si="179"/>
        <v>#DIV/0!</v>
      </c>
      <c r="AG417" s="12" t="str">
        <f>IF(ISERROR(SUMIF($G$1:$G417,"&gt;0")/-SUMIF($G$1:$G417,"&lt;0"))=FALSE,SUMIF($G$1:$G417,"&gt;0")/-SUMIF($G$1:$G417,"&lt;0"),"")</f>
        <v/>
      </c>
      <c r="AH417" s="12"/>
      <c r="AI417" s="21" t="str">
        <f t="shared" si="175"/>
        <v/>
      </c>
      <c r="AJ417" s="21" t="str">
        <f t="shared" si="176"/>
        <v/>
      </c>
      <c r="AK417" s="21" t="e">
        <f t="shared" si="177"/>
        <v>#DIV/0!</v>
      </c>
    </row>
    <row r="418" spans="1:37" ht="18.75" customHeight="1" thickBot="1">
      <c r="A418" t="str">
        <f t="shared" si="171"/>
        <v/>
      </c>
      <c r="B418" s="73"/>
      <c r="C418" s="73"/>
      <c r="D418" s="73"/>
      <c r="E418" s="73"/>
      <c r="F418" s="73"/>
      <c r="G418" s="73"/>
      <c r="H418" s="73"/>
      <c r="I418" s="74"/>
      <c r="J418" s="74"/>
      <c r="K418" s="73"/>
      <c r="L418" s="6" t="str">
        <f t="shared" si="156"/>
        <v>Saturday</v>
      </c>
      <c r="M418" s="6" t="str">
        <f t="shared" si="157"/>
        <v>Saturday</v>
      </c>
      <c r="N418" s="6">
        <f t="shared" si="158"/>
        <v>1900</v>
      </c>
      <c r="O418" s="6">
        <f t="shared" si="159"/>
        <v>1</v>
      </c>
      <c r="P418" s="6">
        <f t="shared" si="160"/>
        <v>0</v>
      </c>
      <c r="Q418" s="6">
        <f t="shared" si="161"/>
        <v>0</v>
      </c>
      <c r="R418" s="6">
        <f t="shared" si="162"/>
        <v>0</v>
      </c>
      <c r="S418" s="6" t="str">
        <f t="shared" si="163"/>
        <v>1900/1/0</v>
      </c>
      <c r="T418" s="7">
        <f t="shared" si="169"/>
        <v>0</v>
      </c>
      <c r="U418" s="8">
        <f t="shared" si="164"/>
        <v>10000</v>
      </c>
      <c r="V418" s="7">
        <f t="shared" si="172"/>
        <v>0</v>
      </c>
      <c r="W418" s="9">
        <f t="shared" si="165"/>
        <v>0</v>
      </c>
      <c r="X418" s="9" t="str">
        <f t="shared" si="170"/>
        <v/>
      </c>
      <c r="Y418" s="9" t="str">
        <f t="shared" si="173"/>
        <v/>
      </c>
      <c r="Z418" s="10" t="str">
        <f t="shared" si="174"/>
        <v/>
      </c>
      <c r="AA418" s="9">
        <f t="shared" si="166"/>
        <v>0</v>
      </c>
      <c r="AB418" s="11" t="e">
        <f>COUNTIF(H$2:H418,"&gt;0")/(COUNTIF(H$2:H418,"&lt;0")+COUNTIF(H$2:H418,"&gt;0"))</f>
        <v>#DIV/0!</v>
      </c>
      <c r="AC418" s="11" t="e">
        <f t="shared" si="167"/>
        <v>#DIV/0!</v>
      </c>
      <c r="AD418" s="8" t="e">
        <f t="shared" si="168"/>
        <v>#DIV/0!</v>
      </c>
      <c r="AE418" s="11" t="e">
        <f t="shared" si="178"/>
        <v>#DIV/0!</v>
      </c>
      <c r="AF418" s="11" t="e">
        <f t="shared" si="179"/>
        <v>#DIV/0!</v>
      </c>
      <c r="AG418" s="12" t="str">
        <f>IF(ISERROR(SUMIF($G$1:$G418,"&gt;0")/-SUMIF($G$1:$G418,"&lt;0"))=FALSE,SUMIF($G$1:$G418,"&gt;0")/-SUMIF($G$1:$G418,"&lt;0"),"")</f>
        <v/>
      </c>
      <c r="AH418" s="12"/>
      <c r="AI418" s="21" t="str">
        <f t="shared" si="175"/>
        <v/>
      </c>
      <c r="AJ418" s="21" t="str">
        <f t="shared" si="176"/>
        <v/>
      </c>
      <c r="AK418" s="21" t="e">
        <f t="shared" si="177"/>
        <v>#DIV/0!</v>
      </c>
    </row>
    <row r="419" spans="1:37" ht="18.75" customHeight="1" thickBot="1">
      <c r="A419" t="str">
        <f t="shared" si="171"/>
        <v/>
      </c>
      <c r="B419" s="73"/>
      <c r="C419" s="73"/>
      <c r="D419" s="73"/>
      <c r="E419" s="73"/>
      <c r="F419" s="73"/>
      <c r="G419" s="73"/>
      <c r="H419" s="73"/>
      <c r="I419" s="74"/>
      <c r="J419" s="74"/>
      <c r="K419" s="73"/>
      <c r="L419" s="6" t="str">
        <f t="shared" si="156"/>
        <v>Saturday</v>
      </c>
      <c r="M419" s="6" t="str">
        <f t="shared" si="157"/>
        <v>Saturday</v>
      </c>
      <c r="N419" s="6">
        <f t="shared" si="158"/>
        <v>1900</v>
      </c>
      <c r="O419" s="6">
        <f t="shared" si="159"/>
        <v>1</v>
      </c>
      <c r="P419" s="6">
        <f t="shared" si="160"/>
        <v>0</v>
      </c>
      <c r="Q419" s="6">
        <f t="shared" si="161"/>
        <v>0</v>
      </c>
      <c r="R419" s="6">
        <f t="shared" si="162"/>
        <v>0</v>
      </c>
      <c r="S419" s="6" t="str">
        <f t="shared" si="163"/>
        <v>1900/1/0</v>
      </c>
      <c r="T419" s="7">
        <f t="shared" si="169"/>
        <v>0</v>
      </c>
      <c r="U419" s="8">
        <f t="shared" si="164"/>
        <v>10000</v>
      </c>
      <c r="V419" s="7">
        <f t="shared" si="172"/>
        <v>0</v>
      </c>
      <c r="W419" s="9">
        <f t="shared" si="165"/>
        <v>0</v>
      </c>
      <c r="X419" s="9" t="str">
        <f t="shared" si="170"/>
        <v/>
      </c>
      <c r="Y419" s="9" t="str">
        <f t="shared" si="173"/>
        <v/>
      </c>
      <c r="Z419" s="10" t="str">
        <f t="shared" si="174"/>
        <v/>
      </c>
      <c r="AA419" s="9">
        <f t="shared" si="166"/>
        <v>0</v>
      </c>
      <c r="AB419" s="11" t="e">
        <f>COUNTIF(H$2:H419,"&gt;0")/(COUNTIF(H$2:H419,"&lt;0")+COUNTIF(H$2:H419,"&gt;0"))</f>
        <v>#DIV/0!</v>
      </c>
      <c r="AC419" s="11" t="e">
        <f t="shared" si="167"/>
        <v>#DIV/0!</v>
      </c>
      <c r="AD419" s="8" t="e">
        <f t="shared" si="168"/>
        <v>#DIV/0!</v>
      </c>
      <c r="AE419" s="11" t="e">
        <f t="shared" si="178"/>
        <v>#DIV/0!</v>
      </c>
      <c r="AF419" s="11" t="e">
        <f t="shared" si="179"/>
        <v>#DIV/0!</v>
      </c>
      <c r="AG419" s="12" t="str">
        <f>IF(ISERROR(SUMIF($G$1:$G419,"&gt;0")/-SUMIF($G$1:$G419,"&lt;0"))=FALSE,SUMIF($G$1:$G419,"&gt;0")/-SUMIF($G$1:$G419,"&lt;0"),"")</f>
        <v/>
      </c>
      <c r="AH419" s="12"/>
      <c r="AI419" s="21" t="str">
        <f t="shared" si="175"/>
        <v/>
      </c>
      <c r="AJ419" s="21" t="str">
        <f t="shared" si="176"/>
        <v/>
      </c>
      <c r="AK419" s="21" t="e">
        <f t="shared" si="177"/>
        <v>#DIV/0!</v>
      </c>
    </row>
    <row r="420" spans="1:37" ht="18.75" customHeight="1" thickBot="1">
      <c r="A420" t="str">
        <f t="shared" si="171"/>
        <v/>
      </c>
      <c r="B420" s="73"/>
      <c r="C420" s="73"/>
      <c r="D420" s="73"/>
      <c r="E420" s="73"/>
      <c r="F420" s="73"/>
      <c r="G420" s="73"/>
      <c r="H420" s="73"/>
      <c r="I420" s="74"/>
      <c r="J420" s="74"/>
      <c r="K420" s="73"/>
      <c r="L420" s="6" t="str">
        <f t="shared" si="156"/>
        <v>Saturday</v>
      </c>
      <c r="M420" s="6" t="str">
        <f t="shared" si="157"/>
        <v>Saturday</v>
      </c>
      <c r="N420" s="6">
        <f t="shared" si="158"/>
        <v>1900</v>
      </c>
      <c r="O420" s="6">
        <f t="shared" si="159"/>
        <v>1</v>
      </c>
      <c r="P420" s="6">
        <f t="shared" si="160"/>
        <v>0</v>
      </c>
      <c r="Q420" s="6">
        <f t="shared" si="161"/>
        <v>0</v>
      </c>
      <c r="R420" s="6">
        <f t="shared" si="162"/>
        <v>0</v>
      </c>
      <c r="S420" s="6" t="str">
        <f t="shared" si="163"/>
        <v>1900/1/0</v>
      </c>
      <c r="T420" s="7">
        <f t="shared" si="169"/>
        <v>0</v>
      </c>
      <c r="U420" s="8">
        <f t="shared" si="164"/>
        <v>10000</v>
      </c>
      <c r="V420" s="7">
        <f t="shared" si="172"/>
        <v>0</v>
      </c>
      <c r="W420" s="9">
        <f t="shared" si="165"/>
        <v>0</v>
      </c>
      <c r="X420" s="9" t="str">
        <f t="shared" si="170"/>
        <v/>
      </c>
      <c r="Y420" s="9" t="str">
        <f t="shared" si="173"/>
        <v/>
      </c>
      <c r="Z420" s="10" t="str">
        <f t="shared" si="174"/>
        <v/>
      </c>
      <c r="AA420" s="9">
        <f t="shared" si="166"/>
        <v>0</v>
      </c>
      <c r="AB420" s="11" t="e">
        <f>COUNTIF(H$2:H420,"&gt;0")/(COUNTIF(H$2:H420,"&lt;0")+COUNTIF(H$2:H420,"&gt;0"))</f>
        <v>#DIV/0!</v>
      </c>
      <c r="AC420" s="11" t="e">
        <f t="shared" si="167"/>
        <v>#DIV/0!</v>
      </c>
      <c r="AD420" s="8" t="e">
        <f t="shared" si="168"/>
        <v>#DIV/0!</v>
      </c>
      <c r="AE420" s="11" t="e">
        <f t="shared" si="178"/>
        <v>#DIV/0!</v>
      </c>
      <c r="AF420" s="11" t="e">
        <f t="shared" si="179"/>
        <v>#DIV/0!</v>
      </c>
      <c r="AG420" s="12" t="str">
        <f>IF(ISERROR(SUMIF($G$1:$G420,"&gt;0")/-SUMIF($G$1:$G420,"&lt;0"))=FALSE,SUMIF($G$1:$G420,"&gt;0")/-SUMIF($G$1:$G420,"&lt;0"),"")</f>
        <v/>
      </c>
      <c r="AH420" s="12"/>
      <c r="AI420" s="21" t="str">
        <f t="shared" si="175"/>
        <v/>
      </c>
      <c r="AJ420" s="21" t="str">
        <f t="shared" si="176"/>
        <v/>
      </c>
      <c r="AK420" s="21" t="e">
        <f t="shared" si="177"/>
        <v>#DIV/0!</v>
      </c>
    </row>
    <row r="421" spans="1:37" ht="18.75" customHeight="1" thickBot="1">
      <c r="A421" t="str">
        <f t="shared" si="171"/>
        <v/>
      </c>
      <c r="B421" s="73"/>
      <c r="C421" s="73"/>
      <c r="D421" s="73"/>
      <c r="E421" s="73"/>
      <c r="F421" s="73"/>
      <c r="G421" s="73"/>
      <c r="H421" s="73"/>
      <c r="I421" s="74"/>
      <c r="J421" s="74"/>
      <c r="K421" s="73"/>
      <c r="L421" s="6" t="str">
        <f t="shared" si="156"/>
        <v>Saturday</v>
      </c>
      <c r="M421" s="6" t="str">
        <f t="shared" si="157"/>
        <v>Saturday</v>
      </c>
      <c r="N421" s="6">
        <f t="shared" si="158"/>
        <v>1900</v>
      </c>
      <c r="O421" s="6">
        <f t="shared" si="159"/>
        <v>1</v>
      </c>
      <c r="P421" s="6">
        <f t="shared" si="160"/>
        <v>0</v>
      </c>
      <c r="Q421" s="6">
        <f t="shared" si="161"/>
        <v>0</v>
      </c>
      <c r="R421" s="6">
        <f t="shared" si="162"/>
        <v>0</v>
      </c>
      <c r="S421" s="6" t="str">
        <f t="shared" si="163"/>
        <v>1900/1/0</v>
      </c>
      <c r="T421" s="7">
        <f t="shared" si="169"/>
        <v>0</v>
      </c>
      <c r="U421" s="8">
        <f t="shared" si="164"/>
        <v>10000</v>
      </c>
      <c r="V421" s="7">
        <f t="shared" si="172"/>
        <v>0</v>
      </c>
      <c r="W421" s="9">
        <f t="shared" si="165"/>
        <v>0</v>
      </c>
      <c r="X421" s="9" t="str">
        <f t="shared" si="170"/>
        <v/>
      </c>
      <c r="Y421" s="9" t="str">
        <f t="shared" si="173"/>
        <v/>
      </c>
      <c r="Z421" s="10" t="str">
        <f t="shared" si="174"/>
        <v/>
      </c>
      <c r="AA421" s="9">
        <f t="shared" si="166"/>
        <v>0</v>
      </c>
      <c r="AB421" s="11" t="e">
        <f>COUNTIF(H$2:H421,"&gt;0")/(COUNTIF(H$2:H421,"&lt;0")+COUNTIF(H$2:H421,"&gt;0"))</f>
        <v>#DIV/0!</v>
      </c>
      <c r="AC421" s="11" t="e">
        <f t="shared" si="167"/>
        <v>#DIV/0!</v>
      </c>
      <c r="AD421" s="8" t="e">
        <f t="shared" si="168"/>
        <v>#DIV/0!</v>
      </c>
      <c r="AE421" s="11" t="e">
        <f t="shared" si="178"/>
        <v>#DIV/0!</v>
      </c>
      <c r="AF421" s="11" t="e">
        <f t="shared" si="179"/>
        <v>#DIV/0!</v>
      </c>
      <c r="AG421" s="12" t="str">
        <f>IF(ISERROR(SUMIF($G$1:$G421,"&gt;0")/-SUMIF($G$1:$G421,"&lt;0"))=FALSE,SUMIF($G$1:$G421,"&gt;0")/-SUMIF($G$1:$G421,"&lt;0"),"")</f>
        <v/>
      </c>
      <c r="AH421" s="12"/>
      <c r="AI421" s="21" t="str">
        <f t="shared" si="175"/>
        <v/>
      </c>
      <c r="AJ421" s="21" t="str">
        <f t="shared" si="176"/>
        <v/>
      </c>
      <c r="AK421" s="21" t="e">
        <f t="shared" si="177"/>
        <v>#DIV/0!</v>
      </c>
    </row>
    <row r="422" spans="1:37" ht="18.75" customHeight="1" thickBot="1">
      <c r="A422" t="str">
        <f t="shared" si="171"/>
        <v/>
      </c>
      <c r="B422" s="73"/>
      <c r="C422" s="73"/>
      <c r="D422" s="73"/>
      <c r="E422" s="73"/>
      <c r="F422" s="73"/>
      <c r="G422" s="73"/>
      <c r="H422" s="73"/>
      <c r="I422" s="74"/>
      <c r="J422" s="74"/>
      <c r="K422" s="73"/>
      <c r="L422" s="6" t="str">
        <f t="shared" si="156"/>
        <v>Saturday</v>
      </c>
      <c r="M422" s="6" t="str">
        <f t="shared" si="157"/>
        <v>Saturday</v>
      </c>
      <c r="N422" s="6">
        <f t="shared" si="158"/>
        <v>1900</v>
      </c>
      <c r="O422" s="6">
        <f t="shared" si="159"/>
        <v>1</v>
      </c>
      <c r="P422" s="6">
        <f t="shared" si="160"/>
        <v>0</v>
      </c>
      <c r="Q422" s="6">
        <f t="shared" si="161"/>
        <v>0</v>
      </c>
      <c r="R422" s="6">
        <f t="shared" si="162"/>
        <v>0</v>
      </c>
      <c r="S422" s="6" t="str">
        <f t="shared" si="163"/>
        <v>1900/1/0</v>
      </c>
      <c r="T422" s="7">
        <f t="shared" si="169"/>
        <v>0</v>
      </c>
      <c r="U422" s="8">
        <f t="shared" si="164"/>
        <v>10000</v>
      </c>
      <c r="V422" s="7">
        <f t="shared" si="172"/>
        <v>0</v>
      </c>
      <c r="W422" s="9">
        <f t="shared" si="165"/>
        <v>0</v>
      </c>
      <c r="X422" s="9" t="str">
        <f t="shared" si="170"/>
        <v/>
      </c>
      <c r="Y422" s="9" t="str">
        <f t="shared" si="173"/>
        <v/>
      </c>
      <c r="Z422" s="10" t="str">
        <f t="shared" si="174"/>
        <v/>
      </c>
      <c r="AA422" s="9">
        <f t="shared" si="166"/>
        <v>0</v>
      </c>
      <c r="AB422" s="11" t="e">
        <f>COUNTIF(H$2:H422,"&gt;0")/(COUNTIF(H$2:H422,"&lt;0")+COUNTIF(H$2:H422,"&gt;0"))</f>
        <v>#DIV/0!</v>
      </c>
      <c r="AC422" s="11" t="e">
        <f t="shared" si="167"/>
        <v>#DIV/0!</v>
      </c>
      <c r="AD422" s="8" t="e">
        <f t="shared" si="168"/>
        <v>#DIV/0!</v>
      </c>
      <c r="AE422" s="11" t="e">
        <f t="shared" si="178"/>
        <v>#DIV/0!</v>
      </c>
      <c r="AF422" s="11" t="e">
        <f t="shared" si="179"/>
        <v>#DIV/0!</v>
      </c>
      <c r="AG422" s="12" t="str">
        <f>IF(ISERROR(SUMIF($G$1:$G422,"&gt;0")/-SUMIF($G$1:$G422,"&lt;0"))=FALSE,SUMIF($G$1:$G422,"&gt;0")/-SUMIF($G$1:$G422,"&lt;0"),"")</f>
        <v/>
      </c>
      <c r="AH422" s="12"/>
      <c r="AI422" s="21" t="str">
        <f t="shared" si="175"/>
        <v/>
      </c>
      <c r="AJ422" s="21" t="str">
        <f t="shared" si="176"/>
        <v/>
      </c>
      <c r="AK422" s="21" t="e">
        <f t="shared" si="177"/>
        <v>#DIV/0!</v>
      </c>
    </row>
    <row r="423" spans="1:37" ht="18.75" customHeight="1" thickBot="1">
      <c r="A423" t="str">
        <f t="shared" si="171"/>
        <v/>
      </c>
      <c r="B423" s="73"/>
      <c r="C423" s="73"/>
      <c r="D423" s="73"/>
      <c r="E423" s="73"/>
      <c r="F423" s="73"/>
      <c r="G423" s="73"/>
      <c r="H423" s="73"/>
      <c r="I423" s="74"/>
      <c r="J423" s="74"/>
      <c r="K423" s="73"/>
      <c r="L423" s="6" t="str">
        <f t="shared" si="156"/>
        <v>Saturday</v>
      </c>
      <c r="M423" s="6" t="str">
        <f t="shared" si="157"/>
        <v>Saturday</v>
      </c>
      <c r="N423" s="6">
        <f t="shared" si="158"/>
        <v>1900</v>
      </c>
      <c r="O423" s="6">
        <f t="shared" si="159"/>
        <v>1</v>
      </c>
      <c r="P423" s="6">
        <f t="shared" si="160"/>
        <v>0</v>
      </c>
      <c r="Q423" s="6">
        <f t="shared" si="161"/>
        <v>0</v>
      </c>
      <c r="R423" s="6">
        <f t="shared" si="162"/>
        <v>0</v>
      </c>
      <c r="S423" s="6" t="str">
        <f t="shared" si="163"/>
        <v>1900/1/0</v>
      </c>
      <c r="T423" s="7">
        <f t="shared" si="169"/>
        <v>0</v>
      </c>
      <c r="U423" s="8">
        <f t="shared" si="164"/>
        <v>10000</v>
      </c>
      <c r="V423" s="7">
        <f t="shared" si="172"/>
        <v>0</v>
      </c>
      <c r="W423" s="9">
        <f t="shared" si="165"/>
        <v>0</v>
      </c>
      <c r="X423" s="9" t="str">
        <f t="shared" si="170"/>
        <v/>
      </c>
      <c r="Y423" s="9" t="str">
        <f t="shared" si="173"/>
        <v/>
      </c>
      <c r="Z423" s="10" t="str">
        <f t="shared" si="174"/>
        <v/>
      </c>
      <c r="AA423" s="9">
        <f t="shared" si="166"/>
        <v>0</v>
      </c>
      <c r="AB423" s="11" t="e">
        <f>COUNTIF(H$2:H423,"&gt;0")/(COUNTIF(H$2:H423,"&lt;0")+COUNTIF(H$2:H423,"&gt;0"))</f>
        <v>#DIV/0!</v>
      </c>
      <c r="AC423" s="11" t="e">
        <f t="shared" si="167"/>
        <v>#DIV/0!</v>
      </c>
      <c r="AD423" s="8" t="e">
        <f t="shared" si="168"/>
        <v>#DIV/0!</v>
      </c>
      <c r="AE423" s="11" t="e">
        <f t="shared" si="178"/>
        <v>#DIV/0!</v>
      </c>
      <c r="AF423" s="11" t="e">
        <f t="shared" si="179"/>
        <v>#DIV/0!</v>
      </c>
      <c r="AG423" s="12" t="str">
        <f>IF(ISERROR(SUMIF($G$1:$G423,"&gt;0")/-SUMIF($G$1:$G423,"&lt;0"))=FALSE,SUMIF($G$1:$G423,"&gt;0")/-SUMIF($G$1:$G423,"&lt;0"),"")</f>
        <v/>
      </c>
      <c r="AH423" s="12"/>
      <c r="AI423" s="21" t="str">
        <f t="shared" si="175"/>
        <v/>
      </c>
      <c r="AJ423" s="21" t="str">
        <f t="shared" si="176"/>
        <v/>
      </c>
      <c r="AK423" s="21" t="e">
        <f t="shared" si="177"/>
        <v>#DIV/0!</v>
      </c>
    </row>
    <row r="424" spans="1:37" ht="18.75" customHeight="1" thickBot="1">
      <c r="A424" t="str">
        <f t="shared" si="171"/>
        <v/>
      </c>
      <c r="B424" s="73"/>
      <c r="C424" s="73"/>
      <c r="D424" s="73"/>
      <c r="E424" s="73"/>
      <c r="F424" s="73"/>
      <c r="G424" s="73"/>
      <c r="H424" s="73"/>
      <c r="I424" s="74"/>
      <c r="J424" s="74"/>
      <c r="K424" s="73"/>
      <c r="L424" s="6" t="str">
        <f t="shared" si="156"/>
        <v>Saturday</v>
      </c>
      <c r="M424" s="6" t="str">
        <f t="shared" si="157"/>
        <v>Saturday</v>
      </c>
      <c r="N424" s="6">
        <f t="shared" si="158"/>
        <v>1900</v>
      </c>
      <c r="O424" s="6">
        <f t="shared" si="159"/>
        <v>1</v>
      </c>
      <c r="P424" s="6">
        <f t="shared" si="160"/>
        <v>0</v>
      </c>
      <c r="Q424" s="6">
        <f t="shared" si="161"/>
        <v>0</v>
      </c>
      <c r="R424" s="6">
        <f t="shared" si="162"/>
        <v>0</v>
      </c>
      <c r="S424" s="6" t="str">
        <f t="shared" si="163"/>
        <v>1900/1/0</v>
      </c>
      <c r="T424" s="7">
        <f t="shared" si="169"/>
        <v>0</v>
      </c>
      <c r="U424" s="8">
        <f t="shared" si="164"/>
        <v>10000</v>
      </c>
      <c r="V424" s="7">
        <f t="shared" si="172"/>
        <v>0</v>
      </c>
      <c r="W424" s="9">
        <f t="shared" si="165"/>
        <v>0</v>
      </c>
      <c r="X424" s="9" t="str">
        <f t="shared" si="170"/>
        <v/>
      </c>
      <c r="Y424" s="9" t="str">
        <f t="shared" si="173"/>
        <v/>
      </c>
      <c r="Z424" s="10" t="str">
        <f t="shared" si="174"/>
        <v/>
      </c>
      <c r="AA424" s="9">
        <f t="shared" si="166"/>
        <v>0</v>
      </c>
      <c r="AB424" s="11" t="e">
        <f>COUNTIF(H$2:H424,"&gt;0")/(COUNTIF(H$2:H424,"&lt;0")+COUNTIF(H$2:H424,"&gt;0"))</f>
        <v>#DIV/0!</v>
      </c>
      <c r="AC424" s="11" t="e">
        <f t="shared" si="167"/>
        <v>#DIV/0!</v>
      </c>
      <c r="AD424" s="8" t="e">
        <f t="shared" si="168"/>
        <v>#DIV/0!</v>
      </c>
      <c r="AE424" s="11" t="e">
        <f t="shared" si="178"/>
        <v>#DIV/0!</v>
      </c>
      <c r="AF424" s="11" t="e">
        <f t="shared" si="179"/>
        <v>#DIV/0!</v>
      </c>
      <c r="AG424" s="12" t="str">
        <f>IF(ISERROR(SUMIF($G$1:$G424,"&gt;0")/-SUMIF($G$1:$G424,"&lt;0"))=FALSE,SUMIF($G$1:$G424,"&gt;0")/-SUMIF($G$1:$G424,"&lt;0"),"")</f>
        <v/>
      </c>
      <c r="AH424" s="12"/>
      <c r="AI424" s="21" t="str">
        <f t="shared" si="175"/>
        <v/>
      </c>
      <c r="AJ424" s="21" t="str">
        <f t="shared" si="176"/>
        <v/>
      </c>
      <c r="AK424" s="21" t="e">
        <f t="shared" si="177"/>
        <v>#DIV/0!</v>
      </c>
    </row>
    <row r="425" spans="1:37" ht="18.75" customHeight="1" thickBot="1">
      <c r="A425" t="str">
        <f t="shared" si="171"/>
        <v/>
      </c>
      <c r="B425" s="73"/>
      <c r="C425" s="73"/>
      <c r="D425" s="73"/>
      <c r="E425" s="73"/>
      <c r="F425" s="73"/>
      <c r="G425" s="73"/>
      <c r="H425" s="73"/>
      <c r="I425" s="74"/>
      <c r="J425" s="74"/>
      <c r="K425" s="73"/>
      <c r="L425" s="6" t="str">
        <f t="shared" si="156"/>
        <v>Saturday</v>
      </c>
      <c r="M425" s="6" t="str">
        <f t="shared" si="157"/>
        <v>Saturday</v>
      </c>
      <c r="N425" s="6">
        <f t="shared" si="158"/>
        <v>1900</v>
      </c>
      <c r="O425" s="6">
        <f t="shared" si="159"/>
        <v>1</v>
      </c>
      <c r="P425" s="6">
        <f t="shared" si="160"/>
        <v>0</v>
      </c>
      <c r="Q425" s="6">
        <f t="shared" si="161"/>
        <v>0</v>
      </c>
      <c r="R425" s="6">
        <f t="shared" si="162"/>
        <v>0</v>
      </c>
      <c r="S425" s="6" t="str">
        <f t="shared" si="163"/>
        <v>1900/1/0</v>
      </c>
      <c r="T425" s="7">
        <f t="shared" si="169"/>
        <v>0</v>
      </c>
      <c r="U425" s="8">
        <f t="shared" si="164"/>
        <v>10000</v>
      </c>
      <c r="V425" s="7">
        <f t="shared" si="172"/>
        <v>0</v>
      </c>
      <c r="W425" s="9">
        <f t="shared" si="165"/>
        <v>0</v>
      </c>
      <c r="X425" s="9" t="str">
        <f t="shared" si="170"/>
        <v/>
      </c>
      <c r="Y425" s="9" t="str">
        <f t="shared" si="173"/>
        <v/>
      </c>
      <c r="Z425" s="10" t="str">
        <f t="shared" si="174"/>
        <v/>
      </c>
      <c r="AA425" s="9">
        <f t="shared" si="166"/>
        <v>0</v>
      </c>
      <c r="AB425" s="11" t="e">
        <f>COUNTIF(H$2:H425,"&gt;0")/(COUNTIF(H$2:H425,"&lt;0")+COUNTIF(H$2:H425,"&gt;0"))</f>
        <v>#DIV/0!</v>
      </c>
      <c r="AC425" s="11" t="e">
        <f t="shared" si="167"/>
        <v>#DIV/0!</v>
      </c>
      <c r="AD425" s="8" t="e">
        <f t="shared" si="168"/>
        <v>#DIV/0!</v>
      </c>
      <c r="AE425" s="11" t="e">
        <f t="shared" si="178"/>
        <v>#DIV/0!</v>
      </c>
      <c r="AF425" s="11" t="e">
        <f t="shared" si="179"/>
        <v>#DIV/0!</v>
      </c>
      <c r="AG425" s="12" t="str">
        <f>IF(ISERROR(SUMIF($G$1:$G425,"&gt;0")/-SUMIF($G$1:$G425,"&lt;0"))=FALSE,SUMIF($G$1:$G425,"&gt;0")/-SUMIF($G$1:$G425,"&lt;0"),"")</f>
        <v/>
      </c>
      <c r="AH425" s="12"/>
      <c r="AI425" s="21" t="str">
        <f t="shared" si="175"/>
        <v/>
      </c>
      <c r="AJ425" s="21" t="str">
        <f t="shared" si="176"/>
        <v/>
      </c>
      <c r="AK425" s="21" t="e">
        <f t="shared" si="177"/>
        <v>#DIV/0!</v>
      </c>
    </row>
    <row r="426" spans="1:37" ht="18.75" customHeight="1" thickBot="1">
      <c r="A426" t="str">
        <f t="shared" si="171"/>
        <v/>
      </c>
      <c r="B426" s="73"/>
      <c r="C426" s="73"/>
      <c r="D426" s="73"/>
      <c r="E426" s="73"/>
      <c r="F426" s="73"/>
      <c r="G426" s="73"/>
      <c r="H426" s="73"/>
      <c r="I426" s="74"/>
      <c r="J426" s="74"/>
      <c r="K426" s="73"/>
      <c r="L426" s="6" t="str">
        <f t="shared" si="156"/>
        <v>Saturday</v>
      </c>
      <c r="M426" s="6" t="str">
        <f t="shared" si="157"/>
        <v>Saturday</v>
      </c>
      <c r="N426" s="6">
        <f t="shared" si="158"/>
        <v>1900</v>
      </c>
      <c r="O426" s="6">
        <f t="shared" si="159"/>
        <v>1</v>
      </c>
      <c r="P426" s="6">
        <f t="shared" si="160"/>
        <v>0</v>
      </c>
      <c r="Q426" s="6">
        <f t="shared" si="161"/>
        <v>0</v>
      </c>
      <c r="R426" s="6">
        <f t="shared" si="162"/>
        <v>0</v>
      </c>
      <c r="S426" s="6" t="str">
        <f t="shared" si="163"/>
        <v>1900/1/0</v>
      </c>
      <c r="T426" s="7">
        <f t="shared" si="169"/>
        <v>0</v>
      </c>
      <c r="U426" s="8">
        <f t="shared" si="164"/>
        <v>10000</v>
      </c>
      <c r="V426" s="7">
        <f t="shared" si="172"/>
        <v>0</v>
      </c>
      <c r="W426" s="9">
        <f t="shared" si="165"/>
        <v>0</v>
      </c>
      <c r="X426" s="9" t="str">
        <f t="shared" si="170"/>
        <v/>
      </c>
      <c r="Y426" s="9" t="str">
        <f t="shared" si="173"/>
        <v/>
      </c>
      <c r="Z426" s="10" t="str">
        <f t="shared" si="174"/>
        <v/>
      </c>
      <c r="AA426" s="9">
        <f t="shared" si="166"/>
        <v>0</v>
      </c>
      <c r="AB426" s="11" t="e">
        <f>COUNTIF(H$2:H426,"&gt;0")/(COUNTIF(H$2:H426,"&lt;0")+COUNTIF(H$2:H426,"&gt;0"))</f>
        <v>#DIV/0!</v>
      </c>
      <c r="AC426" s="11" t="e">
        <f t="shared" si="167"/>
        <v>#DIV/0!</v>
      </c>
      <c r="AD426" s="8" t="e">
        <f t="shared" si="168"/>
        <v>#DIV/0!</v>
      </c>
      <c r="AE426" s="11" t="e">
        <f t="shared" si="178"/>
        <v>#DIV/0!</v>
      </c>
      <c r="AF426" s="11" t="e">
        <f t="shared" si="179"/>
        <v>#DIV/0!</v>
      </c>
      <c r="AG426" s="12" t="str">
        <f>IF(ISERROR(SUMIF($G$1:$G426,"&gt;0")/-SUMIF($G$1:$G426,"&lt;0"))=FALSE,SUMIF($G$1:$G426,"&gt;0")/-SUMIF($G$1:$G426,"&lt;0"),"")</f>
        <v/>
      </c>
      <c r="AH426" s="12"/>
      <c r="AI426" s="21" t="str">
        <f t="shared" si="175"/>
        <v/>
      </c>
      <c r="AJ426" s="21" t="str">
        <f t="shared" si="176"/>
        <v/>
      </c>
      <c r="AK426" s="21" t="e">
        <f t="shared" si="177"/>
        <v>#DIV/0!</v>
      </c>
    </row>
    <row r="427" spans="1:37" ht="18.75" customHeight="1" thickBot="1">
      <c r="A427" t="str">
        <f t="shared" si="171"/>
        <v/>
      </c>
      <c r="B427" s="73"/>
      <c r="C427" s="73"/>
      <c r="D427" s="73"/>
      <c r="E427" s="73"/>
      <c r="F427" s="73"/>
      <c r="G427" s="73"/>
      <c r="H427" s="73"/>
      <c r="I427" s="74"/>
      <c r="J427" s="74"/>
      <c r="K427" s="73"/>
      <c r="L427" s="6" t="str">
        <f t="shared" si="156"/>
        <v>Saturday</v>
      </c>
      <c r="M427" s="6" t="str">
        <f t="shared" si="157"/>
        <v>Saturday</v>
      </c>
      <c r="N427" s="6">
        <f t="shared" si="158"/>
        <v>1900</v>
      </c>
      <c r="O427" s="6">
        <f t="shared" si="159"/>
        <v>1</v>
      </c>
      <c r="P427" s="6">
        <f t="shared" si="160"/>
        <v>0</v>
      </c>
      <c r="Q427" s="6">
        <f t="shared" si="161"/>
        <v>0</v>
      </c>
      <c r="R427" s="6">
        <f t="shared" si="162"/>
        <v>0</v>
      </c>
      <c r="S427" s="6" t="str">
        <f t="shared" si="163"/>
        <v>1900/1/0</v>
      </c>
      <c r="T427" s="7">
        <f t="shared" si="169"/>
        <v>0</v>
      </c>
      <c r="U427" s="8">
        <f t="shared" si="164"/>
        <v>10000</v>
      </c>
      <c r="V427" s="7">
        <f t="shared" si="172"/>
        <v>0</v>
      </c>
      <c r="W427" s="9">
        <f t="shared" si="165"/>
        <v>0</v>
      </c>
      <c r="X427" s="9" t="str">
        <f t="shared" si="170"/>
        <v/>
      </c>
      <c r="Y427" s="9" t="str">
        <f t="shared" si="173"/>
        <v/>
      </c>
      <c r="Z427" s="10" t="str">
        <f t="shared" si="174"/>
        <v/>
      </c>
      <c r="AA427" s="9">
        <f t="shared" si="166"/>
        <v>0</v>
      </c>
      <c r="AB427" s="11" t="e">
        <f>COUNTIF(H$2:H427,"&gt;0")/(COUNTIF(H$2:H427,"&lt;0")+COUNTIF(H$2:H427,"&gt;0"))</f>
        <v>#DIV/0!</v>
      </c>
      <c r="AC427" s="11" t="e">
        <f t="shared" si="167"/>
        <v>#DIV/0!</v>
      </c>
      <c r="AD427" s="8" t="e">
        <f t="shared" si="168"/>
        <v>#DIV/0!</v>
      </c>
      <c r="AE427" s="11" t="e">
        <f t="shared" si="178"/>
        <v>#DIV/0!</v>
      </c>
      <c r="AF427" s="11" t="e">
        <f t="shared" si="179"/>
        <v>#DIV/0!</v>
      </c>
      <c r="AG427" s="12" t="str">
        <f>IF(ISERROR(SUMIF($G$1:$G427,"&gt;0")/-SUMIF($G$1:$G427,"&lt;0"))=FALSE,SUMIF($G$1:$G427,"&gt;0")/-SUMIF($G$1:$G427,"&lt;0"),"")</f>
        <v/>
      </c>
      <c r="AH427" s="12"/>
      <c r="AI427" s="21" t="str">
        <f t="shared" si="175"/>
        <v/>
      </c>
      <c r="AJ427" s="21" t="str">
        <f t="shared" si="176"/>
        <v/>
      </c>
      <c r="AK427" s="21" t="e">
        <f t="shared" si="177"/>
        <v>#DIV/0!</v>
      </c>
    </row>
    <row r="428" spans="1:37" ht="18.75" customHeight="1" thickBot="1">
      <c r="A428" t="str">
        <f t="shared" si="171"/>
        <v/>
      </c>
      <c r="B428" s="73"/>
      <c r="C428" s="73"/>
      <c r="D428" s="73"/>
      <c r="E428" s="73"/>
      <c r="F428" s="73"/>
      <c r="G428" s="73"/>
      <c r="H428" s="73"/>
      <c r="I428" s="74"/>
      <c r="J428" s="74"/>
      <c r="K428" s="73"/>
      <c r="L428" s="6" t="str">
        <f t="shared" ref="L428:L491" si="180">VLOOKUP(WEEKDAY(I428),daymap,2,0)</f>
        <v>Saturday</v>
      </c>
      <c r="M428" s="6" t="str">
        <f t="shared" ref="M428:M491" si="181">VLOOKUP(WEEKDAY(J428),daymap,2,0)</f>
        <v>Saturday</v>
      </c>
      <c r="N428" s="6">
        <f t="shared" ref="N428:N491" si="182">YEAR(I428)</f>
        <v>1900</v>
      </c>
      <c r="O428" s="6">
        <f t="shared" ref="O428:O491" si="183">MONTH(I428)</f>
        <v>1</v>
      </c>
      <c r="P428" s="6">
        <f t="shared" ref="P428:P491" si="184">WEEKNUM(I428)</f>
        <v>0</v>
      </c>
      <c r="Q428" s="6">
        <f t="shared" ref="Q428:Q491" si="185">HOUR(I428)</f>
        <v>0</v>
      </c>
      <c r="R428" s="6">
        <f t="shared" ref="R428:R491" si="186">MINUTE(I428)</f>
        <v>0</v>
      </c>
      <c r="S428" s="6" t="str">
        <f t="shared" ref="S428:S491" si="187">YEAR(I428)&amp;"/"&amp;MONTH(I428)&amp;"/"&amp;DAY(I428)</f>
        <v>1900/1/0</v>
      </c>
      <c r="T428" s="7">
        <f t="shared" si="169"/>
        <v>0</v>
      </c>
      <c r="U428" s="8">
        <f t="shared" ref="U428:U491" si="188">U427+G428-T428</f>
        <v>10000</v>
      </c>
      <c r="V428" s="7">
        <f t="shared" si="172"/>
        <v>0</v>
      </c>
      <c r="W428" s="9">
        <f t="shared" ref="W428:W491" si="189">IF(SIGN(H428)=1,IF(AND(H427&gt;0,H428&gt;0),1+W427,IF(H428&gt;0,1,0)),IF(AND(H427&lt;0,H428&lt;0),W427-1,IF(H428&lt;0,-1,0)))</f>
        <v>0</v>
      </c>
      <c r="X428" s="9" t="str">
        <f t="shared" si="170"/>
        <v/>
      </c>
      <c r="Y428" s="9" t="str">
        <f t="shared" si="173"/>
        <v/>
      </c>
      <c r="Z428" s="10" t="str">
        <f t="shared" si="174"/>
        <v/>
      </c>
      <c r="AA428" s="9">
        <f t="shared" ref="AA428:AA491" si="190">ROUNDDOWN((I428-J427)*24*60,0)</f>
        <v>0</v>
      </c>
      <c r="AB428" s="11" t="e">
        <f>COUNTIF(H$2:H428,"&gt;0")/(COUNTIF(H$2:H428,"&lt;0")+COUNTIF(H$2:H428,"&gt;0"))</f>
        <v>#DIV/0!</v>
      </c>
      <c r="AC428" s="11" t="e">
        <f t="shared" ref="AC428:AC491" si="191">ROUND(COUNTIF(H408:H427,"&gt;0")/(COUNTIF(H408:H427,"&lt;0")+COUNTIF(H408:H427,"&gt;0")),2)</f>
        <v>#DIV/0!</v>
      </c>
      <c r="AD428" s="8" t="e">
        <f t="shared" ref="AD428:AD491" si="192">IF(AC427&lt;$AM$38,"exclude","")</f>
        <v>#DIV/0!</v>
      </c>
      <c r="AE428" s="11" t="e">
        <f t="shared" si="178"/>
        <v>#DIV/0!</v>
      </c>
      <c r="AF428" s="11" t="e">
        <f t="shared" si="179"/>
        <v>#DIV/0!</v>
      </c>
      <c r="AG428" s="12" t="str">
        <f>IF(ISERROR(SUMIF($G$1:$G428,"&gt;0")/-SUMIF($G$1:$G428,"&lt;0"))=FALSE,SUMIF($G$1:$G428,"&gt;0")/-SUMIF($G$1:$G428,"&lt;0"),"")</f>
        <v/>
      </c>
      <c r="AH428" s="12"/>
      <c r="AI428" s="21" t="str">
        <f t="shared" si="175"/>
        <v/>
      </c>
      <c r="AJ428" s="21" t="str">
        <f t="shared" si="176"/>
        <v/>
      </c>
      <c r="AK428" s="21" t="e">
        <f t="shared" si="177"/>
        <v>#DIV/0!</v>
      </c>
    </row>
    <row r="429" spans="1:37" ht="18.75" customHeight="1" thickBot="1">
      <c r="A429" t="str">
        <f t="shared" si="171"/>
        <v/>
      </c>
      <c r="B429" s="73"/>
      <c r="C429" s="73"/>
      <c r="D429" s="73"/>
      <c r="E429" s="73"/>
      <c r="F429" s="73"/>
      <c r="G429" s="73"/>
      <c r="H429" s="73"/>
      <c r="I429" s="74"/>
      <c r="J429" s="74"/>
      <c r="K429" s="73"/>
      <c r="L429" s="6" t="str">
        <f t="shared" si="180"/>
        <v>Saturday</v>
      </c>
      <c r="M429" s="6" t="str">
        <f t="shared" si="181"/>
        <v>Saturday</v>
      </c>
      <c r="N429" s="6">
        <f t="shared" si="182"/>
        <v>1900</v>
      </c>
      <c r="O429" s="6">
        <f t="shared" si="183"/>
        <v>1</v>
      </c>
      <c r="P429" s="6">
        <f t="shared" si="184"/>
        <v>0</v>
      </c>
      <c r="Q429" s="6">
        <f t="shared" si="185"/>
        <v>0</v>
      </c>
      <c r="R429" s="6">
        <f t="shared" si="186"/>
        <v>0</v>
      </c>
      <c r="S429" s="6" t="str">
        <f t="shared" si="187"/>
        <v>1900/1/0</v>
      </c>
      <c r="T429" s="7">
        <f t="shared" si="169"/>
        <v>0</v>
      </c>
      <c r="U429" s="8">
        <f t="shared" si="188"/>
        <v>10000</v>
      </c>
      <c r="V429" s="7">
        <f t="shared" si="172"/>
        <v>0</v>
      </c>
      <c r="W429" s="9">
        <f t="shared" si="189"/>
        <v>0</v>
      </c>
      <c r="X429" s="9" t="str">
        <f t="shared" si="170"/>
        <v/>
      </c>
      <c r="Y429" s="9" t="str">
        <f t="shared" si="173"/>
        <v/>
      </c>
      <c r="Z429" s="10" t="str">
        <f t="shared" si="174"/>
        <v/>
      </c>
      <c r="AA429" s="9">
        <f t="shared" si="190"/>
        <v>0</v>
      </c>
      <c r="AB429" s="11" t="e">
        <f>COUNTIF(H$2:H429,"&gt;0")/(COUNTIF(H$2:H429,"&lt;0")+COUNTIF(H$2:H429,"&gt;0"))</f>
        <v>#DIV/0!</v>
      </c>
      <c r="AC429" s="11" t="e">
        <f t="shared" si="191"/>
        <v>#DIV/0!</v>
      </c>
      <c r="AD429" s="8" t="e">
        <f t="shared" si="192"/>
        <v>#DIV/0!</v>
      </c>
      <c r="AE429" s="11" t="e">
        <f t="shared" si="178"/>
        <v>#DIV/0!</v>
      </c>
      <c r="AF429" s="11" t="e">
        <f t="shared" si="179"/>
        <v>#DIV/0!</v>
      </c>
      <c r="AG429" s="12" t="str">
        <f>IF(ISERROR(SUMIF($G$1:$G429,"&gt;0")/-SUMIF($G$1:$G429,"&lt;0"))=FALSE,SUMIF($G$1:$G429,"&gt;0")/-SUMIF($G$1:$G429,"&lt;0"),"")</f>
        <v/>
      </c>
      <c r="AH429" s="12"/>
      <c r="AI429" s="21" t="str">
        <f t="shared" si="175"/>
        <v/>
      </c>
      <c r="AJ429" s="21" t="str">
        <f t="shared" si="176"/>
        <v/>
      </c>
      <c r="AK429" s="21" t="e">
        <f t="shared" si="177"/>
        <v>#DIV/0!</v>
      </c>
    </row>
    <row r="430" spans="1:37" ht="18.75" customHeight="1" thickBot="1">
      <c r="A430" t="str">
        <f t="shared" si="171"/>
        <v/>
      </c>
      <c r="B430" s="73"/>
      <c r="C430" s="73"/>
      <c r="D430" s="73"/>
      <c r="E430" s="73"/>
      <c r="F430" s="73"/>
      <c r="G430" s="73"/>
      <c r="H430" s="73"/>
      <c r="I430" s="74"/>
      <c r="J430" s="74"/>
      <c r="K430" s="73"/>
      <c r="L430" s="6" t="str">
        <f t="shared" si="180"/>
        <v>Saturday</v>
      </c>
      <c r="M430" s="6" t="str">
        <f t="shared" si="181"/>
        <v>Saturday</v>
      </c>
      <c r="N430" s="6">
        <f t="shared" si="182"/>
        <v>1900</v>
      </c>
      <c r="O430" s="6">
        <f t="shared" si="183"/>
        <v>1</v>
      </c>
      <c r="P430" s="6">
        <f t="shared" si="184"/>
        <v>0</v>
      </c>
      <c r="Q430" s="6">
        <f t="shared" si="185"/>
        <v>0</v>
      </c>
      <c r="R430" s="6">
        <f t="shared" si="186"/>
        <v>0</v>
      </c>
      <c r="S430" s="6" t="str">
        <f t="shared" si="187"/>
        <v>1900/1/0</v>
      </c>
      <c r="T430" s="7">
        <f t="shared" si="169"/>
        <v>0</v>
      </c>
      <c r="U430" s="8">
        <f t="shared" si="188"/>
        <v>10000</v>
      </c>
      <c r="V430" s="7">
        <f t="shared" si="172"/>
        <v>0</v>
      </c>
      <c r="W430" s="9">
        <f t="shared" si="189"/>
        <v>0</v>
      </c>
      <c r="X430" s="9" t="str">
        <f t="shared" si="170"/>
        <v/>
      </c>
      <c r="Y430" s="9" t="str">
        <f t="shared" si="173"/>
        <v/>
      </c>
      <c r="Z430" s="10" t="str">
        <f t="shared" si="174"/>
        <v/>
      </c>
      <c r="AA430" s="9">
        <f t="shared" si="190"/>
        <v>0</v>
      </c>
      <c r="AB430" s="11" t="e">
        <f>COUNTIF(H$2:H430,"&gt;0")/(COUNTIF(H$2:H430,"&lt;0")+COUNTIF(H$2:H430,"&gt;0"))</f>
        <v>#DIV/0!</v>
      </c>
      <c r="AC430" s="11" t="e">
        <f t="shared" si="191"/>
        <v>#DIV/0!</v>
      </c>
      <c r="AD430" s="8" t="e">
        <f t="shared" si="192"/>
        <v>#DIV/0!</v>
      </c>
      <c r="AE430" s="11" t="e">
        <f t="shared" si="178"/>
        <v>#DIV/0!</v>
      </c>
      <c r="AF430" s="11" t="e">
        <f t="shared" si="179"/>
        <v>#DIV/0!</v>
      </c>
      <c r="AG430" s="12" t="str">
        <f>IF(ISERROR(SUMIF($G$1:$G430,"&gt;0")/-SUMIF($G$1:$G430,"&lt;0"))=FALSE,SUMIF($G$1:$G430,"&gt;0")/-SUMIF($G$1:$G430,"&lt;0"),"")</f>
        <v/>
      </c>
      <c r="AH430" s="12"/>
      <c r="AI430" s="21" t="str">
        <f t="shared" si="175"/>
        <v/>
      </c>
      <c r="AJ430" s="21" t="str">
        <f t="shared" si="176"/>
        <v/>
      </c>
      <c r="AK430" s="21" t="e">
        <f t="shared" si="177"/>
        <v>#DIV/0!</v>
      </c>
    </row>
    <row r="431" spans="1:37" ht="18.75" customHeight="1" thickBot="1">
      <c r="A431" t="str">
        <f t="shared" si="171"/>
        <v/>
      </c>
      <c r="B431" s="73"/>
      <c r="C431" s="73"/>
      <c r="D431" s="73"/>
      <c r="E431" s="73"/>
      <c r="F431" s="73"/>
      <c r="G431" s="73"/>
      <c r="H431" s="73"/>
      <c r="I431" s="74"/>
      <c r="J431" s="74"/>
      <c r="K431" s="73"/>
      <c r="L431" s="6" t="str">
        <f t="shared" si="180"/>
        <v>Saturday</v>
      </c>
      <c r="M431" s="6" t="str">
        <f t="shared" si="181"/>
        <v>Saturday</v>
      </c>
      <c r="N431" s="6">
        <f t="shared" si="182"/>
        <v>1900</v>
      </c>
      <c r="O431" s="6">
        <f t="shared" si="183"/>
        <v>1</v>
      </c>
      <c r="P431" s="6">
        <f t="shared" si="184"/>
        <v>0</v>
      </c>
      <c r="Q431" s="6">
        <f t="shared" si="185"/>
        <v>0</v>
      </c>
      <c r="R431" s="6">
        <f t="shared" si="186"/>
        <v>0</v>
      </c>
      <c r="S431" s="6" t="str">
        <f t="shared" si="187"/>
        <v>1900/1/0</v>
      </c>
      <c r="T431" s="7">
        <f t="shared" si="169"/>
        <v>0</v>
      </c>
      <c r="U431" s="8">
        <f t="shared" si="188"/>
        <v>10000</v>
      </c>
      <c r="V431" s="7">
        <f t="shared" si="172"/>
        <v>0</v>
      </c>
      <c r="W431" s="9">
        <f t="shared" si="189"/>
        <v>0</v>
      </c>
      <c r="X431" s="9" t="str">
        <f t="shared" si="170"/>
        <v/>
      </c>
      <c r="Y431" s="9" t="str">
        <f t="shared" si="173"/>
        <v/>
      </c>
      <c r="Z431" s="10" t="str">
        <f t="shared" si="174"/>
        <v/>
      </c>
      <c r="AA431" s="9">
        <f t="shared" si="190"/>
        <v>0</v>
      </c>
      <c r="AB431" s="11" t="e">
        <f>COUNTIF(H$2:H431,"&gt;0")/(COUNTIF(H$2:H431,"&lt;0")+COUNTIF(H$2:H431,"&gt;0"))</f>
        <v>#DIV/0!</v>
      </c>
      <c r="AC431" s="11" t="e">
        <f t="shared" si="191"/>
        <v>#DIV/0!</v>
      </c>
      <c r="AD431" s="8" t="e">
        <f t="shared" si="192"/>
        <v>#DIV/0!</v>
      </c>
      <c r="AE431" s="11" t="e">
        <f t="shared" si="178"/>
        <v>#DIV/0!</v>
      </c>
      <c r="AF431" s="11" t="e">
        <f t="shared" si="179"/>
        <v>#DIV/0!</v>
      </c>
      <c r="AG431" s="12" t="str">
        <f>IF(ISERROR(SUMIF($G$1:$G431,"&gt;0")/-SUMIF($G$1:$G431,"&lt;0"))=FALSE,SUMIF($G$1:$G431,"&gt;0")/-SUMIF($G$1:$G431,"&lt;0"),"")</f>
        <v/>
      </c>
      <c r="AH431" s="12"/>
      <c r="AI431" s="21" t="str">
        <f t="shared" si="175"/>
        <v/>
      </c>
      <c r="AJ431" s="21" t="str">
        <f t="shared" si="176"/>
        <v/>
      </c>
      <c r="AK431" s="21" t="e">
        <f t="shared" si="177"/>
        <v>#DIV/0!</v>
      </c>
    </row>
    <row r="432" spans="1:37" ht="18.75" customHeight="1" thickBot="1">
      <c r="A432" t="str">
        <f t="shared" si="171"/>
        <v/>
      </c>
      <c r="B432" s="73"/>
      <c r="C432" s="73"/>
      <c r="D432" s="73"/>
      <c r="E432" s="73"/>
      <c r="F432" s="73"/>
      <c r="G432" s="73"/>
      <c r="H432" s="73"/>
      <c r="I432" s="74"/>
      <c r="J432" s="74"/>
      <c r="K432" s="73"/>
      <c r="L432" s="6" t="str">
        <f t="shared" si="180"/>
        <v>Saturday</v>
      </c>
      <c r="M432" s="6" t="str">
        <f t="shared" si="181"/>
        <v>Saturday</v>
      </c>
      <c r="N432" s="6">
        <f t="shared" si="182"/>
        <v>1900</v>
      </c>
      <c r="O432" s="6">
        <f t="shared" si="183"/>
        <v>1</v>
      </c>
      <c r="P432" s="6">
        <f t="shared" si="184"/>
        <v>0</v>
      </c>
      <c r="Q432" s="6">
        <f t="shared" si="185"/>
        <v>0</v>
      </c>
      <c r="R432" s="6">
        <f t="shared" si="186"/>
        <v>0</v>
      </c>
      <c r="S432" s="6" t="str">
        <f t="shared" si="187"/>
        <v>1900/1/0</v>
      </c>
      <c r="T432" s="7">
        <f t="shared" si="169"/>
        <v>0</v>
      </c>
      <c r="U432" s="8">
        <f t="shared" si="188"/>
        <v>10000</v>
      </c>
      <c r="V432" s="7">
        <f t="shared" si="172"/>
        <v>0</v>
      </c>
      <c r="W432" s="9">
        <f t="shared" si="189"/>
        <v>0</v>
      </c>
      <c r="X432" s="9" t="str">
        <f t="shared" si="170"/>
        <v/>
      </c>
      <c r="Y432" s="9" t="str">
        <f t="shared" si="173"/>
        <v/>
      </c>
      <c r="Z432" s="10" t="str">
        <f t="shared" si="174"/>
        <v/>
      </c>
      <c r="AA432" s="9">
        <f t="shared" si="190"/>
        <v>0</v>
      </c>
      <c r="AB432" s="11" t="e">
        <f>COUNTIF(H$2:H432,"&gt;0")/(COUNTIF(H$2:H432,"&lt;0")+COUNTIF(H$2:H432,"&gt;0"))</f>
        <v>#DIV/0!</v>
      </c>
      <c r="AC432" s="11" t="e">
        <f t="shared" si="191"/>
        <v>#DIV/0!</v>
      </c>
      <c r="AD432" s="8" t="e">
        <f t="shared" si="192"/>
        <v>#DIV/0!</v>
      </c>
      <c r="AE432" s="11" t="e">
        <f t="shared" si="178"/>
        <v>#DIV/0!</v>
      </c>
      <c r="AF432" s="11" t="e">
        <f t="shared" si="179"/>
        <v>#DIV/0!</v>
      </c>
      <c r="AG432" s="12" t="str">
        <f>IF(ISERROR(SUMIF($G$1:$G432,"&gt;0")/-SUMIF($G$1:$G432,"&lt;0"))=FALSE,SUMIF($G$1:$G432,"&gt;0")/-SUMIF($G$1:$G432,"&lt;0"),"")</f>
        <v/>
      </c>
      <c r="AH432" s="12"/>
      <c r="AI432" s="21" t="str">
        <f t="shared" si="175"/>
        <v/>
      </c>
      <c r="AJ432" s="21" t="str">
        <f t="shared" si="176"/>
        <v/>
      </c>
      <c r="AK432" s="21" t="e">
        <f t="shared" si="177"/>
        <v>#DIV/0!</v>
      </c>
    </row>
    <row r="433" spans="1:37" ht="18.75" customHeight="1" thickBot="1">
      <c r="A433" t="str">
        <f t="shared" si="171"/>
        <v/>
      </c>
      <c r="B433" s="73"/>
      <c r="C433" s="73"/>
      <c r="D433" s="73"/>
      <c r="E433" s="73"/>
      <c r="F433" s="73"/>
      <c r="G433" s="73"/>
      <c r="H433" s="73"/>
      <c r="I433" s="74"/>
      <c r="J433" s="74"/>
      <c r="K433" s="73"/>
      <c r="L433" s="6" t="str">
        <f t="shared" si="180"/>
        <v>Saturday</v>
      </c>
      <c r="M433" s="6" t="str">
        <f t="shared" si="181"/>
        <v>Saturday</v>
      </c>
      <c r="N433" s="6">
        <f t="shared" si="182"/>
        <v>1900</v>
      </c>
      <c r="O433" s="6">
        <f t="shared" si="183"/>
        <v>1</v>
      </c>
      <c r="P433" s="6">
        <f t="shared" si="184"/>
        <v>0</v>
      </c>
      <c r="Q433" s="6">
        <f t="shared" si="185"/>
        <v>0</v>
      </c>
      <c r="R433" s="6">
        <f t="shared" si="186"/>
        <v>0</v>
      </c>
      <c r="S433" s="6" t="str">
        <f t="shared" si="187"/>
        <v>1900/1/0</v>
      </c>
      <c r="T433" s="7">
        <f t="shared" si="169"/>
        <v>0</v>
      </c>
      <c r="U433" s="8">
        <f t="shared" si="188"/>
        <v>10000</v>
      </c>
      <c r="V433" s="7">
        <f t="shared" si="172"/>
        <v>0</v>
      </c>
      <c r="W433" s="9">
        <f t="shared" si="189"/>
        <v>0</v>
      </c>
      <c r="X433" s="9" t="str">
        <f t="shared" si="170"/>
        <v/>
      </c>
      <c r="Y433" s="9" t="str">
        <f t="shared" si="173"/>
        <v/>
      </c>
      <c r="Z433" s="10" t="str">
        <f t="shared" si="174"/>
        <v/>
      </c>
      <c r="AA433" s="9">
        <f t="shared" si="190"/>
        <v>0</v>
      </c>
      <c r="AB433" s="11" t="e">
        <f>COUNTIF(H$2:H433,"&gt;0")/(COUNTIF(H$2:H433,"&lt;0")+COUNTIF(H$2:H433,"&gt;0"))</f>
        <v>#DIV/0!</v>
      </c>
      <c r="AC433" s="11" t="e">
        <f t="shared" si="191"/>
        <v>#DIV/0!</v>
      </c>
      <c r="AD433" s="8" t="e">
        <f t="shared" si="192"/>
        <v>#DIV/0!</v>
      </c>
      <c r="AE433" s="11" t="e">
        <f t="shared" si="178"/>
        <v>#DIV/0!</v>
      </c>
      <c r="AF433" s="11" t="e">
        <f t="shared" si="179"/>
        <v>#DIV/0!</v>
      </c>
      <c r="AG433" s="12" t="str">
        <f>IF(ISERROR(SUMIF($G$1:$G433,"&gt;0")/-SUMIF($G$1:$G433,"&lt;0"))=FALSE,SUMIF($G$1:$G433,"&gt;0")/-SUMIF($G$1:$G433,"&lt;0"),"")</f>
        <v/>
      </c>
      <c r="AH433" s="12"/>
      <c r="AI433" s="21" t="str">
        <f t="shared" si="175"/>
        <v/>
      </c>
      <c r="AJ433" s="21" t="str">
        <f t="shared" si="176"/>
        <v/>
      </c>
      <c r="AK433" s="21" t="e">
        <f t="shared" si="177"/>
        <v>#DIV/0!</v>
      </c>
    </row>
    <row r="434" spans="1:37" ht="18.75" customHeight="1" thickBot="1">
      <c r="A434" t="str">
        <f t="shared" si="171"/>
        <v/>
      </c>
      <c r="B434" s="73"/>
      <c r="C434" s="73"/>
      <c r="D434" s="73"/>
      <c r="E434" s="73"/>
      <c r="F434" s="73"/>
      <c r="G434" s="73"/>
      <c r="H434" s="73"/>
      <c r="I434" s="74"/>
      <c r="J434" s="74"/>
      <c r="K434" s="73"/>
      <c r="L434" s="6" t="str">
        <f t="shared" si="180"/>
        <v>Saturday</v>
      </c>
      <c r="M434" s="6" t="str">
        <f t="shared" si="181"/>
        <v>Saturday</v>
      </c>
      <c r="N434" s="6">
        <f t="shared" si="182"/>
        <v>1900</v>
      </c>
      <c r="O434" s="6">
        <f t="shared" si="183"/>
        <v>1</v>
      </c>
      <c r="P434" s="6">
        <f t="shared" si="184"/>
        <v>0</v>
      </c>
      <c r="Q434" s="6">
        <f t="shared" si="185"/>
        <v>0</v>
      </c>
      <c r="R434" s="6">
        <f t="shared" si="186"/>
        <v>0</v>
      </c>
      <c r="S434" s="6" t="str">
        <f t="shared" si="187"/>
        <v>1900/1/0</v>
      </c>
      <c r="T434" s="7">
        <f t="shared" si="169"/>
        <v>0</v>
      </c>
      <c r="U434" s="8">
        <f t="shared" si="188"/>
        <v>10000</v>
      </c>
      <c r="V434" s="7">
        <f t="shared" si="172"/>
        <v>0</v>
      </c>
      <c r="W434" s="9">
        <f t="shared" si="189"/>
        <v>0</v>
      </c>
      <c r="X434" s="9" t="str">
        <f t="shared" si="170"/>
        <v/>
      </c>
      <c r="Y434" s="9" t="str">
        <f t="shared" si="173"/>
        <v/>
      </c>
      <c r="Z434" s="10" t="str">
        <f t="shared" si="174"/>
        <v/>
      </c>
      <c r="AA434" s="9">
        <f t="shared" si="190"/>
        <v>0</v>
      </c>
      <c r="AB434" s="11" t="e">
        <f>COUNTIF(H$2:H434,"&gt;0")/(COUNTIF(H$2:H434,"&lt;0")+COUNTIF(H$2:H434,"&gt;0"))</f>
        <v>#DIV/0!</v>
      </c>
      <c r="AC434" s="11" t="e">
        <f t="shared" si="191"/>
        <v>#DIV/0!</v>
      </c>
      <c r="AD434" s="8" t="e">
        <f t="shared" si="192"/>
        <v>#DIV/0!</v>
      </c>
      <c r="AE434" s="11" t="e">
        <f t="shared" si="178"/>
        <v>#DIV/0!</v>
      </c>
      <c r="AF434" s="11" t="e">
        <f t="shared" si="179"/>
        <v>#DIV/0!</v>
      </c>
      <c r="AG434" s="12" t="str">
        <f>IF(ISERROR(SUMIF($G$1:$G434,"&gt;0")/-SUMIF($G$1:$G434,"&lt;0"))=FALSE,SUMIF($G$1:$G434,"&gt;0")/-SUMIF($G$1:$G434,"&lt;0"),"")</f>
        <v/>
      </c>
      <c r="AH434" s="12"/>
      <c r="AI434" s="21" t="str">
        <f t="shared" si="175"/>
        <v/>
      </c>
      <c r="AJ434" s="21" t="str">
        <f t="shared" si="176"/>
        <v/>
      </c>
      <c r="AK434" s="21" t="e">
        <f t="shared" si="177"/>
        <v>#DIV/0!</v>
      </c>
    </row>
    <row r="435" spans="1:37" ht="18.75" customHeight="1" thickBot="1">
      <c r="A435" t="str">
        <f t="shared" si="171"/>
        <v/>
      </c>
      <c r="B435" s="73"/>
      <c r="C435" s="73"/>
      <c r="D435" s="73"/>
      <c r="E435" s="73"/>
      <c r="F435" s="73"/>
      <c r="G435" s="73"/>
      <c r="H435" s="73"/>
      <c r="I435" s="74"/>
      <c r="J435" s="74"/>
      <c r="K435" s="73"/>
      <c r="L435" s="6" t="str">
        <f t="shared" si="180"/>
        <v>Saturday</v>
      </c>
      <c r="M435" s="6" t="str">
        <f t="shared" si="181"/>
        <v>Saturday</v>
      </c>
      <c r="N435" s="6">
        <f t="shared" si="182"/>
        <v>1900</v>
      </c>
      <c r="O435" s="6">
        <f t="shared" si="183"/>
        <v>1</v>
      </c>
      <c r="P435" s="6">
        <f t="shared" si="184"/>
        <v>0</v>
      </c>
      <c r="Q435" s="6">
        <f t="shared" si="185"/>
        <v>0</v>
      </c>
      <c r="R435" s="6">
        <f t="shared" si="186"/>
        <v>0</v>
      </c>
      <c r="S435" s="6" t="str">
        <f t="shared" si="187"/>
        <v>1900/1/0</v>
      </c>
      <c r="T435" s="7">
        <f t="shared" si="169"/>
        <v>0</v>
      </c>
      <c r="U435" s="8">
        <f t="shared" si="188"/>
        <v>10000</v>
      </c>
      <c r="V435" s="7">
        <f t="shared" si="172"/>
        <v>0</v>
      </c>
      <c r="W435" s="9">
        <f t="shared" si="189"/>
        <v>0</v>
      </c>
      <c r="X435" s="9" t="str">
        <f t="shared" si="170"/>
        <v/>
      </c>
      <c r="Y435" s="9" t="str">
        <f t="shared" si="173"/>
        <v/>
      </c>
      <c r="Z435" s="10" t="str">
        <f t="shared" si="174"/>
        <v/>
      </c>
      <c r="AA435" s="9">
        <f t="shared" si="190"/>
        <v>0</v>
      </c>
      <c r="AB435" s="11" t="e">
        <f>COUNTIF(H$2:H435,"&gt;0")/(COUNTIF(H$2:H435,"&lt;0")+COUNTIF(H$2:H435,"&gt;0"))</f>
        <v>#DIV/0!</v>
      </c>
      <c r="AC435" s="11" t="e">
        <f t="shared" si="191"/>
        <v>#DIV/0!</v>
      </c>
      <c r="AD435" s="8" t="e">
        <f t="shared" si="192"/>
        <v>#DIV/0!</v>
      </c>
      <c r="AE435" s="11" t="e">
        <f t="shared" si="178"/>
        <v>#DIV/0!</v>
      </c>
      <c r="AF435" s="11" t="e">
        <f t="shared" si="179"/>
        <v>#DIV/0!</v>
      </c>
      <c r="AG435" s="12" t="str">
        <f>IF(ISERROR(SUMIF($G$1:$G435,"&gt;0")/-SUMIF($G$1:$G435,"&lt;0"))=FALSE,SUMIF($G$1:$G435,"&gt;0")/-SUMIF($G$1:$G435,"&lt;0"),"")</f>
        <v/>
      </c>
      <c r="AH435" s="12"/>
      <c r="AI435" s="21" t="str">
        <f t="shared" si="175"/>
        <v/>
      </c>
      <c r="AJ435" s="21" t="str">
        <f t="shared" si="176"/>
        <v/>
      </c>
      <c r="AK435" s="21" t="e">
        <f t="shared" si="177"/>
        <v>#DIV/0!</v>
      </c>
    </row>
    <row r="436" spans="1:37" ht="18.75" customHeight="1" thickBot="1">
      <c r="A436" t="str">
        <f t="shared" si="171"/>
        <v/>
      </c>
      <c r="B436" s="73"/>
      <c r="C436" s="73"/>
      <c r="D436" s="73"/>
      <c r="E436" s="73"/>
      <c r="F436" s="73"/>
      <c r="G436" s="73"/>
      <c r="H436" s="73"/>
      <c r="I436" s="74"/>
      <c r="J436" s="74"/>
      <c r="K436" s="73"/>
      <c r="L436" s="6" t="str">
        <f t="shared" si="180"/>
        <v>Saturday</v>
      </c>
      <c r="M436" s="6" t="str">
        <f t="shared" si="181"/>
        <v>Saturday</v>
      </c>
      <c r="N436" s="6">
        <f t="shared" si="182"/>
        <v>1900</v>
      </c>
      <c r="O436" s="6">
        <f t="shared" si="183"/>
        <v>1</v>
      </c>
      <c r="P436" s="6">
        <f t="shared" si="184"/>
        <v>0</v>
      </c>
      <c r="Q436" s="6">
        <f t="shared" si="185"/>
        <v>0</v>
      </c>
      <c r="R436" s="6">
        <f t="shared" si="186"/>
        <v>0</v>
      </c>
      <c r="S436" s="6" t="str">
        <f t="shared" si="187"/>
        <v>1900/1/0</v>
      </c>
      <c r="T436" s="7">
        <f t="shared" si="169"/>
        <v>0</v>
      </c>
      <c r="U436" s="8">
        <f t="shared" si="188"/>
        <v>10000</v>
      </c>
      <c r="V436" s="7">
        <f t="shared" si="172"/>
        <v>0</v>
      </c>
      <c r="W436" s="9">
        <f t="shared" si="189"/>
        <v>0</v>
      </c>
      <c r="X436" s="9" t="str">
        <f t="shared" si="170"/>
        <v/>
      </c>
      <c r="Y436" s="9" t="str">
        <f t="shared" si="173"/>
        <v/>
      </c>
      <c r="Z436" s="10" t="str">
        <f t="shared" si="174"/>
        <v/>
      </c>
      <c r="AA436" s="9">
        <f t="shared" si="190"/>
        <v>0</v>
      </c>
      <c r="AB436" s="11" t="e">
        <f>COUNTIF(H$2:H436,"&gt;0")/(COUNTIF(H$2:H436,"&lt;0")+COUNTIF(H$2:H436,"&gt;0"))</f>
        <v>#DIV/0!</v>
      </c>
      <c r="AC436" s="11" t="e">
        <f t="shared" si="191"/>
        <v>#DIV/0!</v>
      </c>
      <c r="AD436" s="8" t="e">
        <f t="shared" si="192"/>
        <v>#DIV/0!</v>
      </c>
      <c r="AE436" s="11" t="e">
        <f t="shared" si="178"/>
        <v>#DIV/0!</v>
      </c>
      <c r="AF436" s="11" t="e">
        <f t="shared" si="179"/>
        <v>#DIV/0!</v>
      </c>
      <c r="AG436" s="12" t="str">
        <f>IF(ISERROR(SUMIF($G$1:$G436,"&gt;0")/-SUMIF($G$1:$G436,"&lt;0"))=FALSE,SUMIF($G$1:$G436,"&gt;0")/-SUMIF($G$1:$G436,"&lt;0"),"")</f>
        <v/>
      </c>
      <c r="AH436" s="12"/>
      <c r="AI436" s="21" t="str">
        <f t="shared" si="175"/>
        <v/>
      </c>
      <c r="AJ436" s="21" t="str">
        <f t="shared" si="176"/>
        <v/>
      </c>
      <c r="AK436" s="21" t="e">
        <f t="shared" si="177"/>
        <v>#DIV/0!</v>
      </c>
    </row>
    <row r="437" spans="1:37" ht="18.75" customHeight="1" thickBot="1">
      <c r="A437" t="str">
        <f t="shared" si="171"/>
        <v/>
      </c>
      <c r="B437" s="73"/>
      <c r="C437" s="73"/>
      <c r="D437" s="73"/>
      <c r="E437" s="73"/>
      <c r="F437" s="73"/>
      <c r="G437" s="73"/>
      <c r="H437" s="73"/>
      <c r="I437" s="74"/>
      <c r="J437" s="74"/>
      <c r="K437" s="73"/>
      <c r="L437" s="6" t="str">
        <f t="shared" si="180"/>
        <v>Saturday</v>
      </c>
      <c r="M437" s="6" t="str">
        <f t="shared" si="181"/>
        <v>Saturday</v>
      </c>
      <c r="N437" s="6">
        <f t="shared" si="182"/>
        <v>1900</v>
      </c>
      <c r="O437" s="6">
        <f t="shared" si="183"/>
        <v>1</v>
      </c>
      <c r="P437" s="6">
        <f t="shared" si="184"/>
        <v>0</v>
      </c>
      <c r="Q437" s="6">
        <f t="shared" si="185"/>
        <v>0</v>
      </c>
      <c r="R437" s="6">
        <f t="shared" si="186"/>
        <v>0</v>
      </c>
      <c r="S437" s="6" t="str">
        <f t="shared" si="187"/>
        <v>1900/1/0</v>
      </c>
      <c r="T437" s="7">
        <f t="shared" si="169"/>
        <v>0</v>
      </c>
      <c r="U437" s="8">
        <f t="shared" si="188"/>
        <v>10000</v>
      </c>
      <c r="V437" s="7">
        <f t="shared" si="172"/>
        <v>0</v>
      </c>
      <c r="W437" s="9">
        <f t="shared" si="189"/>
        <v>0</v>
      </c>
      <c r="X437" s="9" t="str">
        <f t="shared" si="170"/>
        <v/>
      </c>
      <c r="Y437" s="9" t="str">
        <f t="shared" si="173"/>
        <v/>
      </c>
      <c r="Z437" s="10" t="str">
        <f t="shared" si="174"/>
        <v/>
      </c>
      <c r="AA437" s="9">
        <f t="shared" si="190"/>
        <v>0</v>
      </c>
      <c r="AB437" s="11" t="e">
        <f>COUNTIF(H$2:H437,"&gt;0")/(COUNTIF(H$2:H437,"&lt;0")+COUNTIF(H$2:H437,"&gt;0"))</f>
        <v>#DIV/0!</v>
      </c>
      <c r="AC437" s="11" t="e">
        <f t="shared" si="191"/>
        <v>#DIV/0!</v>
      </c>
      <c r="AD437" s="8" t="e">
        <f t="shared" si="192"/>
        <v>#DIV/0!</v>
      </c>
      <c r="AE437" s="11" t="e">
        <f t="shared" si="178"/>
        <v>#DIV/0!</v>
      </c>
      <c r="AF437" s="11" t="e">
        <f t="shared" si="179"/>
        <v>#DIV/0!</v>
      </c>
      <c r="AG437" s="12" t="str">
        <f>IF(ISERROR(SUMIF($G$1:$G437,"&gt;0")/-SUMIF($G$1:$G437,"&lt;0"))=FALSE,SUMIF($G$1:$G437,"&gt;0")/-SUMIF($G$1:$G437,"&lt;0"),"")</f>
        <v/>
      </c>
      <c r="AH437" s="12"/>
      <c r="AI437" s="21" t="str">
        <f t="shared" si="175"/>
        <v/>
      </c>
      <c r="AJ437" s="21" t="str">
        <f t="shared" si="176"/>
        <v/>
      </c>
      <c r="AK437" s="21" t="e">
        <f t="shared" si="177"/>
        <v>#DIV/0!</v>
      </c>
    </row>
    <row r="438" spans="1:37" ht="18.75" customHeight="1" thickBot="1">
      <c r="A438" t="str">
        <f t="shared" si="171"/>
        <v/>
      </c>
      <c r="B438" s="73"/>
      <c r="C438" s="73"/>
      <c r="D438" s="73"/>
      <c r="E438" s="73"/>
      <c r="F438" s="73"/>
      <c r="G438" s="73"/>
      <c r="H438" s="73"/>
      <c r="I438" s="74"/>
      <c r="J438" s="74"/>
      <c r="K438" s="73"/>
      <c r="L438" s="6" t="str">
        <f t="shared" si="180"/>
        <v>Saturday</v>
      </c>
      <c r="M438" s="6" t="str">
        <f t="shared" si="181"/>
        <v>Saturday</v>
      </c>
      <c r="N438" s="6">
        <f t="shared" si="182"/>
        <v>1900</v>
      </c>
      <c r="O438" s="6">
        <f t="shared" si="183"/>
        <v>1</v>
      </c>
      <c r="P438" s="6">
        <f t="shared" si="184"/>
        <v>0</v>
      </c>
      <c r="Q438" s="6">
        <f t="shared" si="185"/>
        <v>0</v>
      </c>
      <c r="R438" s="6">
        <f t="shared" si="186"/>
        <v>0</v>
      </c>
      <c r="S438" s="6" t="str">
        <f t="shared" si="187"/>
        <v>1900/1/0</v>
      </c>
      <c r="T438" s="7">
        <f t="shared" si="169"/>
        <v>0</v>
      </c>
      <c r="U438" s="8">
        <f t="shared" si="188"/>
        <v>10000</v>
      </c>
      <c r="V438" s="7">
        <f t="shared" si="172"/>
        <v>0</v>
      </c>
      <c r="W438" s="9">
        <f t="shared" si="189"/>
        <v>0</v>
      </c>
      <c r="X438" s="9" t="str">
        <f t="shared" si="170"/>
        <v/>
      </c>
      <c r="Y438" s="9" t="str">
        <f t="shared" si="173"/>
        <v/>
      </c>
      <c r="Z438" s="10" t="str">
        <f t="shared" si="174"/>
        <v/>
      </c>
      <c r="AA438" s="9">
        <f t="shared" si="190"/>
        <v>0</v>
      </c>
      <c r="AB438" s="11" t="e">
        <f>COUNTIF(H$2:H438,"&gt;0")/(COUNTIF(H$2:H438,"&lt;0")+COUNTIF(H$2:H438,"&gt;0"))</f>
        <v>#DIV/0!</v>
      </c>
      <c r="AC438" s="11" t="e">
        <f t="shared" si="191"/>
        <v>#DIV/0!</v>
      </c>
      <c r="AD438" s="8" t="e">
        <f t="shared" si="192"/>
        <v>#DIV/0!</v>
      </c>
      <c r="AE438" s="11" t="e">
        <f t="shared" si="178"/>
        <v>#DIV/0!</v>
      </c>
      <c r="AF438" s="11" t="e">
        <f t="shared" si="179"/>
        <v>#DIV/0!</v>
      </c>
      <c r="AG438" s="12" t="str">
        <f>IF(ISERROR(SUMIF($G$1:$G438,"&gt;0")/-SUMIF($G$1:$G438,"&lt;0"))=FALSE,SUMIF($G$1:$G438,"&gt;0")/-SUMIF($G$1:$G438,"&lt;0"),"")</f>
        <v/>
      </c>
      <c r="AH438" s="12"/>
      <c r="AI438" s="21" t="str">
        <f t="shared" si="175"/>
        <v/>
      </c>
      <c r="AJ438" s="21" t="str">
        <f t="shared" si="176"/>
        <v/>
      </c>
      <c r="AK438" s="21" t="e">
        <f t="shared" si="177"/>
        <v>#DIV/0!</v>
      </c>
    </row>
    <row r="439" spans="1:37" ht="18.75" customHeight="1" thickBot="1">
      <c r="A439" t="str">
        <f t="shared" si="171"/>
        <v/>
      </c>
      <c r="B439" s="73"/>
      <c r="C439" s="73"/>
      <c r="D439" s="73"/>
      <c r="E439" s="73"/>
      <c r="F439" s="73"/>
      <c r="G439" s="73"/>
      <c r="H439" s="73"/>
      <c r="I439" s="74"/>
      <c r="J439" s="74"/>
      <c r="K439" s="73"/>
      <c r="L439" s="6" t="str">
        <f t="shared" si="180"/>
        <v>Saturday</v>
      </c>
      <c r="M439" s="6" t="str">
        <f t="shared" si="181"/>
        <v>Saturday</v>
      </c>
      <c r="N439" s="6">
        <f t="shared" si="182"/>
        <v>1900</v>
      </c>
      <c r="O439" s="6">
        <f t="shared" si="183"/>
        <v>1</v>
      </c>
      <c r="P439" s="6">
        <f t="shared" si="184"/>
        <v>0</v>
      </c>
      <c r="Q439" s="6">
        <f t="shared" si="185"/>
        <v>0</v>
      </c>
      <c r="R439" s="6">
        <f t="shared" si="186"/>
        <v>0</v>
      </c>
      <c r="S439" s="6" t="str">
        <f t="shared" si="187"/>
        <v>1900/1/0</v>
      </c>
      <c r="T439" s="7">
        <f t="shared" si="169"/>
        <v>0</v>
      </c>
      <c r="U439" s="8">
        <f t="shared" si="188"/>
        <v>10000</v>
      </c>
      <c r="V439" s="7">
        <f t="shared" si="172"/>
        <v>0</v>
      </c>
      <c r="W439" s="9">
        <f t="shared" si="189"/>
        <v>0</v>
      </c>
      <c r="X439" s="9" t="str">
        <f t="shared" si="170"/>
        <v/>
      </c>
      <c r="Y439" s="9" t="str">
        <f t="shared" si="173"/>
        <v/>
      </c>
      <c r="Z439" s="10" t="str">
        <f t="shared" si="174"/>
        <v/>
      </c>
      <c r="AA439" s="9">
        <f t="shared" si="190"/>
        <v>0</v>
      </c>
      <c r="AB439" s="11" t="e">
        <f>COUNTIF(H$2:H439,"&gt;0")/(COUNTIF(H$2:H439,"&lt;0")+COUNTIF(H$2:H439,"&gt;0"))</f>
        <v>#DIV/0!</v>
      </c>
      <c r="AC439" s="11" t="e">
        <f t="shared" si="191"/>
        <v>#DIV/0!</v>
      </c>
      <c r="AD439" s="8" t="e">
        <f t="shared" si="192"/>
        <v>#DIV/0!</v>
      </c>
      <c r="AE439" s="11" t="e">
        <f t="shared" si="178"/>
        <v>#DIV/0!</v>
      </c>
      <c r="AF439" s="11" t="e">
        <f t="shared" si="179"/>
        <v>#DIV/0!</v>
      </c>
      <c r="AG439" s="12" t="str">
        <f>IF(ISERROR(SUMIF($G$1:$G439,"&gt;0")/-SUMIF($G$1:$G439,"&lt;0"))=FALSE,SUMIF($G$1:$G439,"&gt;0")/-SUMIF($G$1:$G439,"&lt;0"),"")</f>
        <v/>
      </c>
      <c r="AH439" s="12"/>
      <c r="AI439" s="21" t="str">
        <f t="shared" si="175"/>
        <v/>
      </c>
      <c r="AJ439" s="21" t="str">
        <f t="shared" si="176"/>
        <v/>
      </c>
      <c r="AK439" s="21" t="e">
        <f t="shared" si="177"/>
        <v>#DIV/0!</v>
      </c>
    </row>
    <row r="440" spans="1:37" ht="18.75" customHeight="1" thickBot="1">
      <c r="A440" t="str">
        <f t="shared" si="171"/>
        <v/>
      </c>
      <c r="B440" s="73"/>
      <c r="C440" s="73"/>
      <c r="D440" s="73"/>
      <c r="E440" s="73"/>
      <c r="F440" s="73"/>
      <c r="G440" s="73"/>
      <c r="H440" s="73"/>
      <c r="I440" s="74"/>
      <c r="J440" s="74"/>
      <c r="K440" s="73"/>
      <c r="L440" s="6" t="str">
        <f t="shared" si="180"/>
        <v>Saturday</v>
      </c>
      <c r="M440" s="6" t="str">
        <f t="shared" si="181"/>
        <v>Saturday</v>
      </c>
      <c r="N440" s="6">
        <f t="shared" si="182"/>
        <v>1900</v>
      </c>
      <c r="O440" s="6">
        <f t="shared" si="183"/>
        <v>1</v>
      </c>
      <c r="P440" s="6">
        <f t="shared" si="184"/>
        <v>0</v>
      </c>
      <c r="Q440" s="6">
        <f t="shared" si="185"/>
        <v>0</v>
      </c>
      <c r="R440" s="6">
        <f t="shared" si="186"/>
        <v>0</v>
      </c>
      <c r="S440" s="6" t="str">
        <f t="shared" si="187"/>
        <v>1900/1/0</v>
      </c>
      <c r="T440" s="7">
        <f t="shared" si="169"/>
        <v>0</v>
      </c>
      <c r="U440" s="8">
        <f t="shared" si="188"/>
        <v>10000</v>
      </c>
      <c r="V440" s="7">
        <f t="shared" si="172"/>
        <v>0</v>
      </c>
      <c r="W440" s="9">
        <f t="shared" si="189"/>
        <v>0</v>
      </c>
      <c r="X440" s="9" t="str">
        <f t="shared" si="170"/>
        <v/>
      </c>
      <c r="Y440" s="9" t="str">
        <f t="shared" si="173"/>
        <v/>
      </c>
      <c r="Z440" s="10" t="str">
        <f t="shared" si="174"/>
        <v/>
      </c>
      <c r="AA440" s="9">
        <f t="shared" si="190"/>
        <v>0</v>
      </c>
      <c r="AB440" s="11" t="e">
        <f>COUNTIF(H$2:H440,"&gt;0")/(COUNTIF(H$2:H440,"&lt;0")+COUNTIF(H$2:H440,"&gt;0"))</f>
        <v>#DIV/0!</v>
      </c>
      <c r="AC440" s="11" t="e">
        <f t="shared" si="191"/>
        <v>#DIV/0!</v>
      </c>
      <c r="AD440" s="8" t="e">
        <f t="shared" si="192"/>
        <v>#DIV/0!</v>
      </c>
      <c r="AE440" s="11" t="e">
        <f t="shared" si="178"/>
        <v>#DIV/0!</v>
      </c>
      <c r="AF440" s="11" t="e">
        <f t="shared" si="179"/>
        <v>#DIV/0!</v>
      </c>
      <c r="AG440" s="12" t="str">
        <f>IF(ISERROR(SUMIF($G$1:$G440,"&gt;0")/-SUMIF($G$1:$G440,"&lt;0"))=FALSE,SUMIF($G$1:$G440,"&gt;0")/-SUMIF($G$1:$G440,"&lt;0"),"")</f>
        <v/>
      </c>
      <c r="AH440" s="12"/>
      <c r="AI440" s="21" t="str">
        <f t="shared" si="175"/>
        <v/>
      </c>
      <c r="AJ440" s="21" t="str">
        <f t="shared" si="176"/>
        <v/>
      </c>
      <c r="AK440" s="21" t="e">
        <f t="shared" si="177"/>
        <v>#DIV/0!</v>
      </c>
    </row>
    <row r="441" spans="1:37" ht="18.75" customHeight="1" thickBot="1">
      <c r="A441" t="str">
        <f t="shared" si="171"/>
        <v/>
      </c>
      <c r="B441" s="73"/>
      <c r="C441" s="73"/>
      <c r="D441" s="73"/>
      <c r="E441" s="73"/>
      <c r="F441" s="75"/>
      <c r="G441" s="73"/>
      <c r="H441" s="73"/>
      <c r="I441" s="74"/>
      <c r="J441" s="76"/>
      <c r="K441" s="75"/>
      <c r="L441" s="6" t="str">
        <f t="shared" si="180"/>
        <v>Saturday</v>
      </c>
      <c r="M441" s="6" t="str">
        <f t="shared" si="181"/>
        <v>Saturday</v>
      </c>
      <c r="N441" s="6">
        <f t="shared" si="182"/>
        <v>1900</v>
      </c>
      <c r="O441" s="6">
        <f t="shared" si="183"/>
        <v>1</v>
      </c>
      <c r="P441" s="6">
        <f t="shared" si="184"/>
        <v>0</v>
      </c>
      <c r="Q441" s="6">
        <f t="shared" si="185"/>
        <v>0</v>
      </c>
      <c r="R441" s="6">
        <f t="shared" si="186"/>
        <v>0</v>
      </c>
      <c r="S441" s="6" t="str">
        <f t="shared" si="187"/>
        <v>1900/1/0</v>
      </c>
      <c r="T441" s="7">
        <f t="shared" si="169"/>
        <v>0</v>
      </c>
      <c r="U441" s="8">
        <f t="shared" si="188"/>
        <v>10000</v>
      </c>
      <c r="V441" s="7">
        <f t="shared" si="172"/>
        <v>0</v>
      </c>
      <c r="W441" s="9">
        <f t="shared" si="189"/>
        <v>0</v>
      </c>
      <c r="X441" s="9" t="str">
        <f t="shared" si="170"/>
        <v/>
      </c>
      <c r="Y441" s="9" t="str">
        <f t="shared" si="173"/>
        <v/>
      </c>
      <c r="Z441" s="10" t="str">
        <f t="shared" si="174"/>
        <v/>
      </c>
      <c r="AA441" s="9">
        <f t="shared" si="190"/>
        <v>0</v>
      </c>
      <c r="AB441" s="11" t="e">
        <f>COUNTIF(H$2:H441,"&gt;0")/(COUNTIF(H$2:H441,"&lt;0")+COUNTIF(H$2:H441,"&gt;0"))</f>
        <v>#DIV/0!</v>
      </c>
      <c r="AC441" s="11" t="e">
        <f t="shared" si="191"/>
        <v>#DIV/0!</v>
      </c>
      <c r="AD441" s="8" t="e">
        <f t="shared" si="192"/>
        <v>#DIV/0!</v>
      </c>
      <c r="AE441" s="11" t="e">
        <f t="shared" si="178"/>
        <v>#DIV/0!</v>
      </c>
      <c r="AF441" s="11" t="e">
        <f t="shared" si="179"/>
        <v>#DIV/0!</v>
      </c>
      <c r="AG441" s="12" t="str">
        <f>IF(ISERROR(SUMIF($G$1:$G441,"&gt;0")/-SUMIF($G$1:$G441,"&lt;0"))=FALSE,SUMIF($G$1:$G441,"&gt;0")/-SUMIF($G$1:$G441,"&lt;0"),"")</f>
        <v/>
      </c>
      <c r="AH441" s="12"/>
      <c r="AI441" s="21" t="str">
        <f t="shared" si="175"/>
        <v/>
      </c>
      <c r="AJ441" s="21" t="str">
        <f t="shared" si="176"/>
        <v/>
      </c>
      <c r="AK441" s="21" t="e">
        <f t="shared" si="177"/>
        <v>#DIV/0!</v>
      </c>
    </row>
    <row r="442" spans="1:37" ht="18.75" customHeight="1" thickBot="1">
      <c r="A442" t="str">
        <f t="shared" si="171"/>
        <v/>
      </c>
      <c r="B442" s="73"/>
      <c r="C442" s="73"/>
      <c r="D442" s="73"/>
      <c r="E442" s="73"/>
      <c r="F442" s="73"/>
      <c r="G442" s="73"/>
      <c r="H442" s="73"/>
      <c r="I442" s="74"/>
      <c r="J442" s="74"/>
      <c r="K442" s="73"/>
      <c r="L442" s="6" t="str">
        <f t="shared" si="180"/>
        <v>Saturday</v>
      </c>
      <c r="M442" s="6" t="str">
        <f t="shared" si="181"/>
        <v>Saturday</v>
      </c>
      <c r="N442" s="6">
        <f t="shared" si="182"/>
        <v>1900</v>
      </c>
      <c r="O442" s="6">
        <f t="shared" si="183"/>
        <v>1</v>
      </c>
      <c r="P442" s="6">
        <f t="shared" si="184"/>
        <v>0</v>
      </c>
      <c r="Q442" s="6">
        <f t="shared" si="185"/>
        <v>0</v>
      </c>
      <c r="R442" s="6">
        <f t="shared" si="186"/>
        <v>0</v>
      </c>
      <c r="S442" s="6" t="str">
        <f t="shared" si="187"/>
        <v>1900/1/0</v>
      </c>
      <c r="T442" s="7">
        <f t="shared" si="169"/>
        <v>0</v>
      </c>
      <c r="U442" s="8">
        <f t="shared" si="188"/>
        <v>10000</v>
      </c>
      <c r="V442" s="7">
        <f t="shared" si="172"/>
        <v>0</v>
      </c>
      <c r="W442" s="9">
        <f t="shared" si="189"/>
        <v>0</v>
      </c>
      <c r="X442" s="9" t="str">
        <f t="shared" si="170"/>
        <v/>
      </c>
      <c r="Y442" s="9" t="str">
        <f t="shared" si="173"/>
        <v/>
      </c>
      <c r="Z442" s="10" t="str">
        <f t="shared" si="174"/>
        <v/>
      </c>
      <c r="AA442" s="9">
        <f t="shared" si="190"/>
        <v>0</v>
      </c>
      <c r="AB442" s="11" t="e">
        <f>COUNTIF(H$2:H442,"&gt;0")/(COUNTIF(H$2:H442,"&lt;0")+COUNTIF(H$2:H442,"&gt;0"))</f>
        <v>#DIV/0!</v>
      </c>
      <c r="AC442" s="11" t="e">
        <f t="shared" si="191"/>
        <v>#DIV/0!</v>
      </c>
      <c r="AD442" s="8" t="e">
        <f t="shared" si="192"/>
        <v>#DIV/0!</v>
      </c>
      <c r="AE442" s="11" t="e">
        <f t="shared" si="178"/>
        <v>#DIV/0!</v>
      </c>
      <c r="AF442" s="11" t="e">
        <f t="shared" si="179"/>
        <v>#DIV/0!</v>
      </c>
      <c r="AG442" s="12" t="str">
        <f>IF(ISERROR(SUMIF($G$1:$G442,"&gt;0")/-SUMIF($G$1:$G442,"&lt;0"))=FALSE,SUMIF($G$1:$G442,"&gt;0")/-SUMIF($G$1:$G442,"&lt;0"),"")</f>
        <v/>
      </c>
      <c r="AH442" s="12"/>
      <c r="AI442" s="21" t="str">
        <f t="shared" si="175"/>
        <v/>
      </c>
      <c r="AJ442" s="21" t="str">
        <f t="shared" si="176"/>
        <v/>
      </c>
      <c r="AK442" s="21" t="e">
        <f t="shared" si="177"/>
        <v>#DIV/0!</v>
      </c>
    </row>
    <row r="443" spans="1:37" ht="18.75" customHeight="1" thickBot="1">
      <c r="A443" t="str">
        <f t="shared" si="171"/>
        <v/>
      </c>
      <c r="B443" s="73"/>
      <c r="C443" s="73"/>
      <c r="D443" s="73"/>
      <c r="E443" s="73"/>
      <c r="F443" s="73"/>
      <c r="G443" s="73"/>
      <c r="H443" s="73"/>
      <c r="I443" s="74"/>
      <c r="J443" s="74"/>
      <c r="K443" s="73"/>
      <c r="L443" s="6" t="str">
        <f t="shared" si="180"/>
        <v>Saturday</v>
      </c>
      <c r="M443" s="6" t="str">
        <f t="shared" si="181"/>
        <v>Saturday</v>
      </c>
      <c r="N443" s="6">
        <f t="shared" si="182"/>
        <v>1900</v>
      </c>
      <c r="O443" s="6">
        <f t="shared" si="183"/>
        <v>1</v>
      </c>
      <c r="P443" s="6">
        <f t="shared" si="184"/>
        <v>0</v>
      </c>
      <c r="Q443" s="6">
        <f t="shared" si="185"/>
        <v>0</v>
      </c>
      <c r="R443" s="6">
        <f t="shared" si="186"/>
        <v>0</v>
      </c>
      <c r="S443" s="6" t="str">
        <f t="shared" si="187"/>
        <v>1900/1/0</v>
      </c>
      <c r="T443" s="7">
        <f t="shared" si="169"/>
        <v>0</v>
      </c>
      <c r="U443" s="8">
        <f t="shared" si="188"/>
        <v>10000</v>
      </c>
      <c r="V443" s="7">
        <f t="shared" si="172"/>
        <v>0</v>
      </c>
      <c r="W443" s="9">
        <f t="shared" si="189"/>
        <v>0</v>
      </c>
      <c r="X443" s="9" t="str">
        <f t="shared" si="170"/>
        <v/>
      </c>
      <c r="Y443" s="9" t="str">
        <f t="shared" si="173"/>
        <v/>
      </c>
      <c r="Z443" s="10" t="str">
        <f t="shared" si="174"/>
        <v/>
      </c>
      <c r="AA443" s="9">
        <f t="shared" si="190"/>
        <v>0</v>
      </c>
      <c r="AB443" s="11" t="e">
        <f>COUNTIF(H$2:H443,"&gt;0")/(COUNTIF(H$2:H443,"&lt;0")+COUNTIF(H$2:H443,"&gt;0"))</f>
        <v>#DIV/0!</v>
      </c>
      <c r="AC443" s="11" t="e">
        <f t="shared" si="191"/>
        <v>#DIV/0!</v>
      </c>
      <c r="AD443" s="8" t="e">
        <f t="shared" si="192"/>
        <v>#DIV/0!</v>
      </c>
      <c r="AE443" s="11" t="e">
        <f t="shared" si="178"/>
        <v>#DIV/0!</v>
      </c>
      <c r="AF443" s="11" t="e">
        <f t="shared" si="179"/>
        <v>#DIV/0!</v>
      </c>
      <c r="AG443" s="12" t="str">
        <f>IF(ISERROR(SUMIF($G$1:$G443,"&gt;0")/-SUMIF($G$1:$G443,"&lt;0"))=FALSE,SUMIF($G$1:$G443,"&gt;0")/-SUMIF($G$1:$G443,"&lt;0"),"")</f>
        <v/>
      </c>
      <c r="AH443" s="12"/>
      <c r="AI443" s="21" t="str">
        <f t="shared" si="175"/>
        <v/>
      </c>
      <c r="AJ443" s="21" t="str">
        <f t="shared" si="176"/>
        <v/>
      </c>
      <c r="AK443" s="21" t="e">
        <f t="shared" si="177"/>
        <v>#DIV/0!</v>
      </c>
    </row>
    <row r="444" spans="1:37" ht="18.75" customHeight="1" thickBot="1">
      <c r="A444" t="str">
        <f t="shared" si="171"/>
        <v/>
      </c>
      <c r="B444" s="73"/>
      <c r="C444" s="73"/>
      <c r="D444" s="73"/>
      <c r="E444" s="73"/>
      <c r="F444" s="73"/>
      <c r="G444" s="73"/>
      <c r="H444" s="73"/>
      <c r="I444" s="74"/>
      <c r="J444" s="74"/>
      <c r="K444" s="73"/>
      <c r="L444" s="6" t="str">
        <f t="shared" si="180"/>
        <v>Saturday</v>
      </c>
      <c r="M444" s="6" t="str">
        <f t="shared" si="181"/>
        <v>Saturday</v>
      </c>
      <c r="N444" s="6">
        <f t="shared" si="182"/>
        <v>1900</v>
      </c>
      <c r="O444" s="6">
        <f t="shared" si="183"/>
        <v>1</v>
      </c>
      <c r="P444" s="6">
        <f t="shared" si="184"/>
        <v>0</v>
      </c>
      <c r="Q444" s="6">
        <f t="shared" si="185"/>
        <v>0</v>
      </c>
      <c r="R444" s="6">
        <f t="shared" si="186"/>
        <v>0</v>
      </c>
      <c r="S444" s="6" t="str">
        <f t="shared" si="187"/>
        <v>1900/1/0</v>
      </c>
      <c r="T444" s="7">
        <f t="shared" si="169"/>
        <v>0</v>
      </c>
      <c r="U444" s="8">
        <f t="shared" si="188"/>
        <v>10000</v>
      </c>
      <c r="V444" s="7">
        <f t="shared" si="172"/>
        <v>0</v>
      </c>
      <c r="W444" s="9">
        <f t="shared" si="189"/>
        <v>0</v>
      </c>
      <c r="X444" s="9" t="str">
        <f t="shared" si="170"/>
        <v/>
      </c>
      <c r="Y444" s="9" t="str">
        <f t="shared" si="173"/>
        <v/>
      </c>
      <c r="Z444" s="10" t="str">
        <f t="shared" si="174"/>
        <v/>
      </c>
      <c r="AA444" s="9">
        <f t="shared" si="190"/>
        <v>0</v>
      </c>
      <c r="AB444" s="11" t="e">
        <f>COUNTIF(H$2:H444,"&gt;0")/(COUNTIF(H$2:H444,"&lt;0")+COUNTIF(H$2:H444,"&gt;0"))</f>
        <v>#DIV/0!</v>
      </c>
      <c r="AC444" s="11" t="e">
        <f t="shared" si="191"/>
        <v>#DIV/0!</v>
      </c>
      <c r="AD444" s="8" t="e">
        <f t="shared" si="192"/>
        <v>#DIV/0!</v>
      </c>
      <c r="AE444" s="11" t="e">
        <f t="shared" si="178"/>
        <v>#DIV/0!</v>
      </c>
      <c r="AF444" s="11" t="e">
        <f t="shared" si="179"/>
        <v>#DIV/0!</v>
      </c>
      <c r="AG444" s="12" t="str">
        <f>IF(ISERROR(SUMIF($G$1:$G444,"&gt;0")/-SUMIF($G$1:$G444,"&lt;0"))=FALSE,SUMIF($G$1:$G444,"&gt;0")/-SUMIF($G$1:$G444,"&lt;0"),"")</f>
        <v/>
      </c>
      <c r="AH444" s="12"/>
      <c r="AI444" s="21" t="str">
        <f t="shared" si="175"/>
        <v/>
      </c>
      <c r="AJ444" s="21" t="str">
        <f t="shared" si="176"/>
        <v/>
      </c>
      <c r="AK444" s="21" t="e">
        <f t="shared" si="177"/>
        <v>#DIV/0!</v>
      </c>
    </row>
    <row r="445" spans="1:37" ht="18.75" customHeight="1" thickBot="1">
      <c r="A445" t="str">
        <f t="shared" si="171"/>
        <v/>
      </c>
      <c r="B445" s="73"/>
      <c r="C445" s="73"/>
      <c r="D445" s="73"/>
      <c r="E445" s="73"/>
      <c r="F445" s="73"/>
      <c r="G445" s="73"/>
      <c r="H445" s="73"/>
      <c r="I445" s="74"/>
      <c r="J445" s="74"/>
      <c r="K445" s="73"/>
      <c r="L445" s="6" t="str">
        <f t="shared" si="180"/>
        <v>Saturday</v>
      </c>
      <c r="M445" s="6" t="str">
        <f t="shared" si="181"/>
        <v>Saturday</v>
      </c>
      <c r="N445" s="6">
        <f t="shared" si="182"/>
        <v>1900</v>
      </c>
      <c r="O445" s="6">
        <f t="shared" si="183"/>
        <v>1</v>
      </c>
      <c r="P445" s="6">
        <f t="shared" si="184"/>
        <v>0</v>
      </c>
      <c r="Q445" s="6">
        <f t="shared" si="185"/>
        <v>0</v>
      </c>
      <c r="R445" s="6">
        <f t="shared" si="186"/>
        <v>0</v>
      </c>
      <c r="S445" s="6" t="str">
        <f t="shared" si="187"/>
        <v>1900/1/0</v>
      </c>
      <c r="T445" s="7">
        <f t="shared" si="169"/>
        <v>0</v>
      </c>
      <c r="U445" s="8">
        <f t="shared" si="188"/>
        <v>10000</v>
      </c>
      <c r="V445" s="7">
        <f t="shared" si="172"/>
        <v>0</v>
      </c>
      <c r="W445" s="9">
        <f t="shared" si="189"/>
        <v>0</v>
      </c>
      <c r="X445" s="9" t="str">
        <f t="shared" si="170"/>
        <v/>
      </c>
      <c r="Y445" s="9" t="str">
        <f t="shared" si="173"/>
        <v/>
      </c>
      <c r="Z445" s="10" t="str">
        <f t="shared" si="174"/>
        <v/>
      </c>
      <c r="AA445" s="9">
        <f t="shared" si="190"/>
        <v>0</v>
      </c>
      <c r="AB445" s="11" t="e">
        <f>COUNTIF(H$2:H445,"&gt;0")/(COUNTIF(H$2:H445,"&lt;0")+COUNTIF(H$2:H445,"&gt;0"))</f>
        <v>#DIV/0!</v>
      </c>
      <c r="AC445" s="11" t="e">
        <f t="shared" si="191"/>
        <v>#DIV/0!</v>
      </c>
      <c r="AD445" s="8" t="e">
        <f t="shared" si="192"/>
        <v>#DIV/0!</v>
      </c>
      <c r="AE445" s="11" t="e">
        <f t="shared" si="178"/>
        <v>#DIV/0!</v>
      </c>
      <c r="AF445" s="11" t="e">
        <f t="shared" si="179"/>
        <v>#DIV/0!</v>
      </c>
      <c r="AG445" s="12" t="str">
        <f>IF(ISERROR(SUMIF($G$1:$G445,"&gt;0")/-SUMIF($G$1:$G445,"&lt;0"))=FALSE,SUMIF($G$1:$G445,"&gt;0")/-SUMIF($G$1:$G445,"&lt;0"),"")</f>
        <v/>
      </c>
      <c r="AH445" s="12"/>
      <c r="AI445" s="21" t="str">
        <f t="shared" si="175"/>
        <v/>
      </c>
      <c r="AJ445" s="21" t="str">
        <f t="shared" si="176"/>
        <v/>
      </c>
      <c r="AK445" s="21" t="e">
        <f t="shared" si="177"/>
        <v>#DIV/0!</v>
      </c>
    </row>
    <row r="446" spans="1:37" ht="18.75" customHeight="1" thickBot="1">
      <c r="A446" t="str">
        <f t="shared" si="171"/>
        <v/>
      </c>
      <c r="B446" s="73"/>
      <c r="C446" s="73"/>
      <c r="D446" s="73"/>
      <c r="E446" s="73"/>
      <c r="F446" s="73"/>
      <c r="G446" s="73"/>
      <c r="H446" s="73"/>
      <c r="I446" s="74"/>
      <c r="J446" s="74"/>
      <c r="K446" s="73"/>
      <c r="L446" s="6" t="str">
        <f t="shared" si="180"/>
        <v>Saturday</v>
      </c>
      <c r="M446" s="6" t="str">
        <f t="shared" si="181"/>
        <v>Saturday</v>
      </c>
      <c r="N446" s="6">
        <f t="shared" si="182"/>
        <v>1900</v>
      </c>
      <c r="O446" s="6">
        <f t="shared" si="183"/>
        <v>1</v>
      </c>
      <c r="P446" s="6">
        <f t="shared" si="184"/>
        <v>0</v>
      </c>
      <c r="Q446" s="6">
        <f t="shared" si="185"/>
        <v>0</v>
      </c>
      <c r="R446" s="6">
        <f t="shared" si="186"/>
        <v>0</v>
      </c>
      <c r="S446" s="6" t="str">
        <f t="shared" si="187"/>
        <v>1900/1/0</v>
      </c>
      <c r="T446" s="7">
        <f t="shared" si="169"/>
        <v>0</v>
      </c>
      <c r="U446" s="8">
        <f t="shared" si="188"/>
        <v>10000</v>
      </c>
      <c r="V446" s="7">
        <f t="shared" si="172"/>
        <v>0</v>
      </c>
      <c r="W446" s="9">
        <f t="shared" si="189"/>
        <v>0</v>
      </c>
      <c r="X446" s="9" t="str">
        <f t="shared" si="170"/>
        <v/>
      </c>
      <c r="Y446" s="9" t="str">
        <f t="shared" si="173"/>
        <v/>
      </c>
      <c r="Z446" s="10" t="str">
        <f t="shared" si="174"/>
        <v/>
      </c>
      <c r="AA446" s="9">
        <f t="shared" si="190"/>
        <v>0</v>
      </c>
      <c r="AB446" s="11" t="e">
        <f>COUNTIF(H$2:H446,"&gt;0")/(COUNTIF(H$2:H446,"&lt;0")+COUNTIF(H$2:H446,"&gt;0"))</f>
        <v>#DIV/0!</v>
      </c>
      <c r="AC446" s="11" t="e">
        <f t="shared" si="191"/>
        <v>#DIV/0!</v>
      </c>
      <c r="AD446" s="8" t="e">
        <f t="shared" si="192"/>
        <v>#DIV/0!</v>
      </c>
      <c r="AE446" s="11" t="e">
        <f t="shared" si="178"/>
        <v>#DIV/0!</v>
      </c>
      <c r="AF446" s="11" t="e">
        <f t="shared" si="179"/>
        <v>#DIV/0!</v>
      </c>
      <c r="AG446" s="12" t="str">
        <f>IF(ISERROR(SUMIF($G$1:$G446,"&gt;0")/-SUMIF($G$1:$G446,"&lt;0"))=FALSE,SUMIF($G$1:$G446,"&gt;0")/-SUMIF($G$1:$G446,"&lt;0"),"")</f>
        <v/>
      </c>
      <c r="AH446" s="12"/>
      <c r="AI446" s="21" t="str">
        <f t="shared" si="175"/>
        <v/>
      </c>
      <c r="AJ446" s="21" t="str">
        <f t="shared" si="176"/>
        <v/>
      </c>
      <c r="AK446" s="21" t="e">
        <f t="shared" si="177"/>
        <v>#DIV/0!</v>
      </c>
    </row>
    <row r="447" spans="1:37" ht="18.75" customHeight="1" thickBot="1">
      <c r="A447" t="str">
        <f t="shared" si="171"/>
        <v/>
      </c>
      <c r="B447" s="73"/>
      <c r="C447" s="73"/>
      <c r="D447" s="73"/>
      <c r="E447" s="73"/>
      <c r="F447" s="73"/>
      <c r="G447" s="73"/>
      <c r="H447" s="73"/>
      <c r="I447" s="74"/>
      <c r="J447" s="74"/>
      <c r="K447" s="73"/>
      <c r="L447" s="6" t="str">
        <f t="shared" si="180"/>
        <v>Saturday</v>
      </c>
      <c r="M447" s="6" t="str">
        <f t="shared" si="181"/>
        <v>Saturday</v>
      </c>
      <c r="N447" s="6">
        <f t="shared" si="182"/>
        <v>1900</v>
      </c>
      <c r="O447" s="6">
        <f t="shared" si="183"/>
        <v>1</v>
      </c>
      <c r="P447" s="6">
        <f t="shared" si="184"/>
        <v>0</v>
      </c>
      <c r="Q447" s="6">
        <f t="shared" si="185"/>
        <v>0</v>
      </c>
      <c r="R447" s="6">
        <f t="shared" si="186"/>
        <v>0</v>
      </c>
      <c r="S447" s="6" t="str">
        <f t="shared" si="187"/>
        <v>1900/1/0</v>
      </c>
      <c r="T447" s="7">
        <f t="shared" si="169"/>
        <v>0</v>
      </c>
      <c r="U447" s="8">
        <f t="shared" si="188"/>
        <v>10000</v>
      </c>
      <c r="V447" s="7">
        <f t="shared" si="172"/>
        <v>0</v>
      </c>
      <c r="W447" s="9">
        <f t="shared" si="189"/>
        <v>0</v>
      </c>
      <c r="X447" s="9" t="str">
        <f t="shared" si="170"/>
        <v/>
      </c>
      <c r="Y447" s="9" t="str">
        <f t="shared" si="173"/>
        <v/>
      </c>
      <c r="Z447" s="10" t="str">
        <f t="shared" si="174"/>
        <v/>
      </c>
      <c r="AA447" s="9">
        <f t="shared" si="190"/>
        <v>0</v>
      </c>
      <c r="AB447" s="11" t="e">
        <f>COUNTIF(H$2:H447,"&gt;0")/(COUNTIF(H$2:H447,"&lt;0")+COUNTIF(H$2:H447,"&gt;0"))</f>
        <v>#DIV/0!</v>
      </c>
      <c r="AC447" s="11" t="e">
        <f t="shared" si="191"/>
        <v>#DIV/0!</v>
      </c>
      <c r="AD447" s="8" t="e">
        <f t="shared" si="192"/>
        <v>#DIV/0!</v>
      </c>
      <c r="AE447" s="11" t="e">
        <f t="shared" si="178"/>
        <v>#DIV/0!</v>
      </c>
      <c r="AF447" s="11" t="e">
        <f t="shared" si="179"/>
        <v>#DIV/0!</v>
      </c>
      <c r="AG447" s="12" t="str">
        <f>IF(ISERROR(SUMIF($G$1:$G447,"&gt;0")/-SUMIF($G$1:$G447,"&lt;0"))=FALSE,SUMIF($G$1:$G447,"&gt;0")/-SUMIF($G$1:$G447,"&lt;0"),"")</f>
        <v/>
      </c>
      <c r="AH447" s="12"/>
      <c r="AI447" s="21" t="str">
        <f t="shared" si="175"/>
        <v/>
      </c>
      <c r="AJ447" s="21" t="str">
        <f t="shared" si="176"/>
        <v/>
      </c>
      <c r="AK447" s="21" t="e">
        <f t="shared" si="177"/>
        <v>#DIV/0!</v>
      </c>
    </row>
    <row r="448" spans="1:37" ht="18.75" customHeight="1" thickBot="1">
      <c r="A448" t="str">
        <f t="shared" si="171"/>
        <v/>
      </c>
      <c r="B448" s="73"/>
      <c r="C448" s="73"/>
      <c r="D448" s="73"/>
      <c r="E448" s="73"/>
      <c r="F448" s="73"/>
      <c r="G448" s="73"/>
      <c r="H448" s="73"/>
      <c r="I448" s="74"/>
      <c r="J448" s="74"/>
      <c r="K448" s="73"/>
      <c r="L448" s="6" t="str">
        <f t="shared" si="180"/>
        <v>Saturday</v>
      </c>
      <c r="M448" s="6" t="str">
        <f t="shared" si="181"/>
        <v>Saturday</v>
      </c>
      <c r="N448" s="6">
        <f t="shared" si="182"/>
        <v>1900</v>
      </c>
      <c r="O448" s="6">
        <f t="shared" si="183"/>
        <v>1</v>
      </c>
      <c r="P448" s="6">
        <f t="shared" si="184"/>
        <v>0</v>
      </c>
      <c r="Q448" s="6">
        <f t="shared" si="185"/>
        <v>0</v>
      </c>
      <c r="R448" s="6">
        <f t="shared" si="186"/>
        <v>0</v>
      </c>
      <c r="S448" s="6" t="str">
        <f t="shared" si="187"/>
        <v>1900/1/0</v>
      </c>
      <c r="T448" s="7">
        <f t="shared" si="169"/>
        <v>0</v>
      </c>
      <c r="U448" s="8">
        <f t="shared" si="188"/>
        <v>10000</v>
      </c>
      <c r="V448" s="7">
        <f t="shared" si="172"/>
        <v>0</v>
      </c>
      <c r="W448" s="9">
        <f t="shared" si="189"/>
        <v>0</v>
      </c>
      <c r="X448" s="9" t="str">
        <f t="shared" si="170"/>
        <v/>
      </c>
      <c r="Y448" s="9" t="str">
        <f t="shared" si="173"/>
        <v/>
      </c>
      <c r="Z448" s="10" t="str">
        <f t="shared" si="174"/>
        <v/>
      </c>
      <c r="AA448" s="9">
        <f t="shared" si="190"/>
        <v>0</v>
      </c>
      <c r="AB448" s="11" t="e">
        <f>COUNTIF(H$2:H448,"&gt;0")/(COUNTIF(H$2:H448,"&lt;0")+COUNTIF(H$2:H448,"&gt;0"))</f>
        <v>#DIV/0!</v>
      </c>
      <c r="AC448" s="11" t="e">
        <f t="shared" si="191"/>
        <v>#DIV/0!</v>
      </c>
      <c r="AD448" s="8" t="e">
        <f t="shared" si="192"/>
        <v>#DIV/0!</v>
      </c>
      <c r="AE448" s="11" t="e">
        <f t="shared" si="178"/>
        <v>#DIV/0!</v>
      </c>
      <c r="AF448" s="11" t="e">
        <f t="shared" si="179"/>
        <v>#DIV/0!</v>
      </c>
      <c r="AG448" s="12" t="str">
        <f>IF(ISERROR(SUMIF($G$1:$G448,"&gt;0")/-SUMIF($G$1:$G448,"&lt;0"))=FALSE,SUMIF($G$1:$G448,"&gt;0")/-SUMIF($G$1:$G448,"&lt;0"),"")</f>
        <v/>
      </c>
      <c r="AH448" s="12"/>
      <c r="AI448" s="21" t="str">
        <f t="shared" si="175"/>
        <v/>
      </c>
      <c r="AJ448" s="21" t="str">
        <f t="shared" si="176"/>
        <v/>
      </c>
      <c r="AK448" s="21" t="e">
        <f t="shared" si="177"/>
        <v>#DIV/0!</v>
      </c>
    </row>
    <row r="449" spans="1:37" ht="18.75" customHeight="1" thickBot="1">
      <c r="A449" t="str">
        <f t="shared" si="171"/>
        <v/>
      </c>
      <c r="B449" s="73"/>
      <c r="C449" s="73"/>
      <c r="D449" s="73"/>
      <c r="E449" s="73"/>
      <c r="F449" s="73"/>
      <c r="G449" s="73"/>
      <c r="H449" s="73"/>
      <c r="I449" s="74"/>
      <c r="J449" s="74"/>
      <c r="K449" s="73"/>
      <c r="L449" s="6" t="str">
        <f t="shared" si="180"/>
        <v>Saturday</v>
      </c>
      <c r="M449" s="6" t="str">
        <f t="shared" si="181"/>
        <v>Saturday</v>
      </c>
      <c r="N449" s="6">
        <f t="shared" si="182"/>
        <v>1900</v>
      </c>
      <c r="O449" s="6">
        <f t="shared" si="183"/>
        <v>1</v>
      </c>
      <c r="P449" s="6">
        <f t="shared" si="184"/>
        <v>0</v>
      </c>
      <c r="Q449" s="6">
        <f t="shared" si="185"/>
        <v>0</v>
      </c>
      <c r="R449" s="6">
        <f t="shared" si="186"/>
        <v>0</v>
      </c>
      <c r="S449" s="6" t="str">
        <f t="shared" si="187"/>
        <v>1900/1/0</v>
      </c>
      <c r="T449" s="7">
        <f t="shared" si="169"/>
        <v>0</v>
      </c>
      <c r="U449" s="8">
        <f t="shared" si="188"/>
        <v>10000</v>
      </c>
      <c r="V449" s="7">
        <f t="shared" si="172"/>
        <v>0</v>
      </c>
      <c r="W449" s="9">
        <f t="shared" si="189"/>
        <v>0</v>
      </c>
      <c r="X449" s="9" t="str">
        <f t="shared" si="170"/>
        <v/>
      </c>
      <c r="Y449" s="9" t="str">
        <f t="shared" si="173"/>
        <v/>
      </c>
      <c r="Z449" s="10" t="str">
        <f t="shared" si="174"/>
        <v/>
      </c>
      <c r="AA449" s="9">
        <f t="shared" si="190"/>
        <v>0</v>
      </c>
      <c r="AB449" s="11" t="e">
        <f>COUNTIF(H$2:H449,"&gt;0")/(COUNTIF(H$2:H449,"&lt;0")+COUNTIF(H$2:H449,"&gt;0"))</f>
        <v>#DIV/0!</v>
      </c>
      <c r="AC449" s="11" t="e">
        <f t="shared" si="191"/>
        <v>#DIV/0!</v>
      </c>
      <c r="AD449" s="8" t="e">
        <f t="shared" si="192"/>
        <v>#DIV/0!</v>
      </c>
      <c r="AE449" s="11" t="e">
        <f t="shared" si="178"/>
        <v>#DIV/0!</v>
      </c>
      <c r="AF449" s="11" t="e">
        <f t="shared" si="179"/>
        <v>#DIV/0!</v>
      </c>
      <c r="AG449" s="12" t="str">
        <f>IF(ISERROR(SUMIF($G$1:$G449,"&gt;0")/-SUMIF($G$1:$G449,"&lt;0"))=FALSE,SUMIF($G$1:$G449,"&gt;0")/-SUMIF($G$1:$G449,"&lt;0"),"")</f>
        <v/>
      </c>
      <c r="AH449" s="12"/>
      <c r="AI449" s="21" t="str">
        <f t="shared" si="175"/>
        <v/>
      </c>
      <c r="AJ449" s="21" t="str">
        <f t="shared" si="176"/>
        <v/>
      </c>
      <c r="AK449" s="21" t="e">
        <f t="shared" si="177"/>
        <v>#DIV/0!</v>
      </c>
    </row>
    <row r="450" spans="1:37" ht="18.75" customHeight="1" thickBot="1">
      <c r="A450" t="str">
        <f t="shared" si="171"/>
        <v/>
      </c>
      <c r="B450" s="73"/>
      <c r="C450" s="73"/>
      <c r="D450" s="73"/>
      <c r="E450" s="73"/>
      <c r="F450" s="73"/>
      <c r="G450" s="73"/>
      <c r="H450" s="73"/>
      <c r="I450" s="74"/>
      <c r="J450" s="74"/>
      <c r="K450" s="73"/>
      <c r="L450" s="6" t="str">
        <f t="shared" si="180"/>
        <v>Saturday</v>
      </c>
      <c r="M450" s="6" t="str">
        <f t="shared" si="181"/>
        <v>Saturday</v>
      </c>
      <c r="N450" s="6">
        <f t="shared" si="182"/>
        <v>1900</v>
      </c>
      <c r="O450" s="6">
        <f t="shared" si="183"/>
        <v>1</v>
      </c>
      <c r="P450" s="6">
        <f t="shared" si="184"/>
        <v>0</v>
      </c>
      <c r="Q450" s="6">
        <f t="shared" si="185"/>
        <v>0</v>
      </c>
      <c r="R450" s="6">
        <f t="shared" si="186"/>
        <v>0</v>
      </c>
      <c r="S450" s="6" t="str">
        <f t="shared" si="187"/>
        <v>1900/1/0</v>
      </c>
      <c r="T450" s="7">
        <f t="shared" ref="T450:T513" si="193">2*E450*C450*(IF(AT467&lt;level1,comm1,IF(AT467&lt;level2,comm2,IF(AT467&lt;level3,comm3,IF(AT467&lt;level4,comm4,IF(AT467&lt;level5,comm5,IF(AT467&lt;level6,comm6,IF(AT467&lt;level7,comm7,IF(AT467&lt;level8,comm8,IF(AT467&lt;level9,comm9,0))))))))))</f>
        <v>0</v>
      </c>
      <c r="U450" s="8">
        <f t="shared" si="188"/>
        <v>10000</v>
      </c>
      <c r="V450" s="7">
        <f t="shared" si="172"/>
        <v>0</v>
      </c>
      <c r="W450" s="9">
        <f t="shared" si="189"/>
        <v>0</v>
      </c>
      <c r="X450" s="9" t="str">
        <f t="shared" ref="X450:X513" si="194">IF(J450="","",ROUNDDOWN(($J450-$I450)*24,0))</f>
        <v/>
      </c>
      <c r="Y450" s="9" t="str">
        <f t="shared" si="173"/>
        <v/>
      </c>
      <c r="Z450" s="10" t="str">
        <f t="shared" si="174"/>
        <v/>
      </c>
      <c r="AA450" s="9">
        <f t="shared" si="190"/>
        <v>0</v>
      </c>
      <c r="AB450" s="11" t="e">
        <f>COUNTIF(H$2:H450,"&gt;0")/(COUNTIF(H$2:H450,"&lt;0")+COUNTIF(H$2:H450,"&gt;0"))</f>
        <v>#DIV/0!</v>
      </c>
      <c r="AC450" s="11" t="e">
        <f t="shared" si="191"/>
        <v>#DIV/0!</v>
      </c>
      <c r="AD450" s="8" t="e">
        <f t="shared" si="192"/>
        <v>#DIV/0!</v>
      </c>
      <c r="AE450" s="11" t="e">
        <f t="shared" si="178"/>
        <v>#DIV/0!</v>
      </c>
      <c r="AF450" s="11" t="e">
        <f t="shared" si="179"/>
        <v>#DIV/0!</v>
      </c>
      <c r="AG450" s="12" t="str">
        <f>IF(ISERROR(SUMIF($G$1:$G450,"&gt;0")/-SUMIF($G$1:$G450,"&lt;0"))=FALSE,SUMIF($G$1:$G450,"&gt;0")/-SUMIF($G$1:$G450,"&lt;0"),"")</f>
        <v/>
      </c>
      <c r="AH450" s="12"/>
      <c r="AI450" s="21" t="str">
        <f t="shared" si="175"/>
        <v/>
      </c>
      <c r="AJ450" s="21" t="str">
        <f t="shared" si="176"/>
        <v/>
      </c>
      <c r="AK450" s="21" t="e">
        <f t="shared" si="177"/>
        <v>#DIV/0!</v>
      </c>
    </row>
    <row r="451" spans="1:37" ht="18.75" customHeight="1" thickBot="1">
      <c r="A451" t="str">
        <f t="shared" ref="A451:A514" si="195">LEFT(B451,4)</f>
        <v/>
      </c>
      <c r="B451" s="73"/>
      <c r="C451" s="73"/>
      <c r="D451" s="73"/>
      <c r="E451" s="73"/>
      <c r="F451" s="73"/>
      <c r="G451" s="73"/>
      <c r="H451" s="73"/>
      <c r="I451" s="74"/>
      <c r="J451" s="74"/>
      <c r="K451" s="73"/>
      <c r="L451" s="6" t="str">
        <f t="shared" si="180"/>
        <v>Saturday</v>
      </c>
      <c r="M451" s="6" t="str">
        <f t="shared" si="181"/>
        <v>Saturday</v>
      </c>
      <c r="N451" s="6">
        <f t="shared" si="182"/>
        <v>1900</v>
      </c>
      <c r="O451" s="6">
        <f t="shared" si="183"/>
        <v>1</v>
      </c>
      <c r="P451" s="6">
        <f t="shared" si="184"/>
        <v>0</v>
      </c>
      <c r="Q451" s="6">
        <f t="shared" si="185"/>
        <v>0</v>
      </c>
      <c r="R451" s="6">
        <f t="shared" si="186"/>
        <v>0</v>
      </c>
      <c r="S451" s="6" t="str">
        <f t="shared" si="187"/>
        <v>1900/1/0</v>
      </c>
      <c r="T451" s="7">
        <f t="shared" si="193"/>
        <v>0</v>
      </c>
      <c r="U451" s="8">
        <f t="shared" si="188"/>
        <v>10000</v>
      </c>
      <c r="V451" s="7">
        <f t="shared" ref="V451:V514" si="196">IF(ROW()=2,IF(SIGN($G450)&lt;&gt;SIGN($G451),$G451,$G450+$G451),IF(SIGN($G450)&lt;&gt;SIGN($G451),$G451,$G451+$V450))</f>
        <v>0</v>
      </c>
      <c r="W451" s="9">
        <f t="shared" si="189"/>
        <v>0</v>
      </c>
      <c r="X451" s="9" t="str">
        <f t="shared" si="194"/>
        <v/>
      </c>
      <c r="Y451" s="9" t="str">
        <f t="shared" ref="Y451:Y514" si="197">IF(J451="","",IF($H451&gt;0,ROUNDDOWN(($J451-$I451)*24,0),""))</f>
        <v/>
      </c>
      <c r="Z451" s="10" t="str">
        <f t="shared" ref="Z451:Z514" si="198">IF(J451="","",IF($H451&lt;0,($J451-$I451)*24,""))</f>
        <v/>
      </c>
      <c r="AA451" s="9">
        <f t="shared" si="190"/>
        <v>0</v>
      </c>
      <c r="AB451" s="11" t="e">
        <f>COUNTIF(H$2:H451,"&gt;0")/(COUNTIF(H$2:H451,"&lt;0")+COUNTIF(H$2:H451,"&gt;0"))</f>
        <v>#DIV/0!</v>
      </c>
      <c r="AC451" s="11" t="e">
        <f t="shared" si="191"/>
        <v>#DIV/0!</v>
      </c>
      <c r="AD451" s="8" t="e">
        <f t="shared" si="192"/>
        <v>#DIV/0!</v>
      </c>
      <c r="AE451" s="11" t="e">
        <f t="shared" si="178"/>
        <v>#DIV/0!</v>
      </c>
      <c r="AF451" s="11" t="e">
        <f t="shared" si="179"/>
        <v>#DIV/0!</v>
      </c>
      <c r="AG451" s="12" t="str">
        <f>IF(ISERROR(SUMIF($G$1:$G451,"&gt;0")/-SUMIF($G$1:$G451,"&lt;0"))=FALSE,SUMIF($G$1:$G451,"&gt;0")/-SUMIF($G$1:$G451,"&lt;0"),"")</f>
        <v/>
      </c>
      <c r="AH451" s="12"/>
      <c r="AI451" s="21" t="str">
        <f t="shared" ref="AI451:AI514" si="199">IF(SIGN($G451)=1,1,"")</f>
        <v/>
      </c>
      <c r="AJ451" s="21" t="str">
        <f t="shared" ref="AJ451:AJ514" si="200">IF(SIGN($G451)=-1,1,"")</f>
        <v/>
      </c>
      <c r="AK451" s="21" t="e">
        <f t="shared" ref="AK451:AK514" si="201">G451/H451</f>
        <v>#DIV/0!</v>
      </c>
    </row>
    <row r="452" spans="1:37" ht="18.75" customHeight="1" thickBot="1">
      <c r="A452" t="str">
        <f t="shared" si="195"/>
        <v/>
      </c>
      <c r="B452" s="73"/>
      <c r="C452" s="73"/>
      <c r="D452" s="73"/>
      <c r="E452" s="73"/>
      <c r="F452" s="73"/>
      <c r="G452" s="73"/>
      <c r="H452" s="73"/>
      <c r="I452" s="74"/>
      <c r="J452" s="74"/>
      <c r="K452" s="73"/>
      <c r="L452" s="6" t="str">
        <f t="shared" si="180"/>
        <v>Saturday</v>
      </c>
      <c r="M452" s="6" t="str">
        <f t="shared" si="181"/>
        <v>Saturday</v>
      </c>
      <c r="N452" s="6">
        <f t="shared" si="182"/>
        <v>1900</v>
      </c>
      <c r="O452" s="6">
        <f t="shared" si="183"/>
        <v>1</v>
      </c>
      <c r="P452" s="6">
        <f t="shared" si="184"/>
        <v>0</v>
      </c>
      <c r="Q452" s="6">
        <f t="shared" si="185"/>
        <v>0</v>
      </c>
      <c r="R452" s="6">
        <f t="shared" si="186"/>
        <v>0</v>
      </c>
      <c r="S452" s="6" t="str">
        <f t="shared" si="187"/>
        <v>1900/1/0</v>
      </c>
      <c r="T452" s="7">
        <f t="shared" si="193"/>
        <v>0</v>
      </c>
      <c r="U452" s="8">
        <f t="shared" si="188"/>
        <v>10000</v>
      </c>
      <c r="V452" s="7">
        <f t="shared" si="196"/>
        <v>0</v>
      </c>
      <c r="W452" s="9">
        <f t="shared" si="189"/>
        <v>0</v>
      </c>
      <c r="X452" s="9" t="str">
        <f t="shared" si="194"/>
        <v/>
      </c>
      <c r="Y452" s="9" t="str">
        <f t="shared" si="197"/>
        <v/>
      </c>
      <c r="Z452" s="10" t="str">
        <f t="shared" si="198"/>
        <v/>
      </c>
      <c r="AA452" s="9">
        <f t="shared" si="190"/>
        <v>0</v>
      </c>
      <c r="AB452" s="11" t="e">
        <f>COUNTIF(H$2:H452,"&gt;0")/(COUNTIF(H$2:H452,"&lt;0")+COUNTIF(H$2:H452,"&gt;0"))</f>
        <v>#DIV/0!</v>
      </c>
      <c r="AC452" s="11" t="e">
        <f t="shared" si="191"/>
        <v>#DIV/0!</v>
      </c>
      <c r="AD452" s="8" t="e">
        <f t="shared" si="192"/>
        <v>#DIV/0!</v>
      </c>
      <c r="AE452" s="11" t="e">
        <f t="shared" si="178"/>
        <v>#DIV/0!</v>
      </c>
      <c r="AF452" s="11" t="e">
        <f t="shared" si="179"/>
        <v>#DIV/0!</v>
      </c>
      <c r="AG452" s="12" t="str">
        <f>IF(ISERROR(SUMIF($G$1:$G452,"&gt;0")/-SUMIF($G$1:$G452,"&lt;0"))=FALSE,SUMIF($G$1:$G452,"&gt;0")/-SUMIF($G$1:$G452,"&lt;0"),"")</f>
        <v/>
      </c>
      <c r="AH452" s="12"/>
      <c r="AI452" s="21" t="str">
        <f t="shared" si="199"/>
        <v/>
      </c>
      <c r="AJ452" s="21" t="str">
        <f t="shared" si="200"/>
        <v/>
      </c>
      <c r="AK452" s="21" t="e">
        <f t="shared" si="201"/>
        <v>#DIV/0!</v>
      </c>
    </row>
    <row r="453" spans="1:37" ht="18.75" customHeight="1" thickBot="1">
      <c r="A453" t="str">
        <f t="shared" si="195"/>
        <v/>
      </c>
      <c r="B453" s="73"/>
      <c r="C453" s="73"/>
      <c r="D453" s="73"/>
      <c r="E453" s="73"/>
      <c r="F453" s="73"/>
      <c r="G453" s="73"/>
      <c r="H453" s="73"/>
      <c r="I453" s="74"/>
      <c r="J453" s="74"/>
      <c r="K453" s="73"/>
      <c r="L453" s="6" t="str">
        <f t="shared" si="180"/>
        <v>Saturday</v>
      </c>
      <c r="M453" s="6" t="str">
        <f t="shared" si="181"/>
        <v>Saturday</v>
      </c>
      <c r="N453" s="6">
        <f t="shared" si="182"/>
        <v>1900</v>
      </c>
      <c r="O453" s="6">
        <f t="shared" si="183"/>
        <v>1</v>
      </c>
      <c r="P453" s="6">
        <f t="shared" si="184"/>
        <v>0</v>
      </c>
      <c r="Q453" s="6">
        <f t="shared" si="185"/>
        <v>0</v>
      </c>
      <c r="R453" s="6">
        <f t="shared" si="186"/>
        <v>0</v>
      </c>
      <c r="S453" s="6" t="str">
        <f t="shared" si="187"/>
        <v>1900/1/0</v>
      </c>
      <c r="T453" s="7">
        <f t="shared" si="193"/>
        <v>0</v>
      </c>
      <c r="U453" s="8">
        <f t="shared" si="188"/>
        <v>10000</v>
      </c>
      <c r="V453" s="7">
        <f t="shared" si="196"/>
        <v>0</v>
      </c>
      <c r="W453" s="9">
        <f t="shared" si="189"/>
        <v>0</v>
      </c>
      <c r="X453" s="9" t="str">
        <f t="shared" si="194"/>
        <v/>
      </c>
      <c r="Y453" s="9" t="str">
        <f t="shared" si="197"/>
        <v/>
      </c>
      <c r="Z453" s="10" t="str">
        <f t="shared" si="198"/>
        <v/>
      </c>
      <c r="AA453" s="9">
        <f t="shared" si="190"/>
        <v>0</v>
      </c>
      <c r="AB453" s="11" t="e">
        <f>COUNTIF(H$2:H453,"&gt;0")/(COUNTIF(H$2:H453,"&lt;0")+COUNTIF(H$2:H453,"&gt;0"))</f>
        <v>#DIV/0!</v>
      </c>
      <c r="AC453" s="11" t="e">
        <f t="shared" si="191"/>
        <v>#DIV/0!</v>
      </c>
      <c r="AD453" s="8" t="e">
        <f t="shared" si="192"/>
        <v>#DIV/0!</v>
      </c>
      <c r="AE453" s="11" t="e">
        <f t="shared" si="178"/>
        <v>#DIV/0!</v>
      </c>
      <c r="AF453" s="11" t="e">
        <f t="shared" si="179"/>
        <v>#DIV/0!</v>
      </c>
      <c r="AG453" s="12" t="str">
        <f>IF(ISERROR(SUMIF($G$1:$G453,"&gt;0")/-SUMIF($G$1:$G453,"&lt;0"))=FALSE,SUMIF($G$1:$G453,"&gt;0")/-SUMIF($G$1:$G453,"&lt;0"),"")</f>
        <v/>
      </c>
      <c r="AH453" s="12"/>
      <c r="AI453" s="21" t="str">
        <f t="shared" si="199"/>
        <v/>
      </c>
      <c r="AJ453" s="21" t="str">
        <f t="shared" si="200"/>
        <v/>
      </c>
      <c r="AK453" s="21" t="e">
        <f t="shared" si="201"/>
        <v>#DIV/0!</v>
      </c>
    </row>
    <row r="454" spans="1:37" ht="18.75" customHeight="1" thickBot="1">
      <c r="A454" t="str">
        <f t="shared" si="195"/>
        <v/>
      </c>
      <c r="B454" s="73"/>
      <c r="C454" s="73"/>
      <c r="D454" s="73"/>
      <c r="E454" s="73"/>
      <c r="F454" s="73"/>
      <c r="G454" s="73"/>
      <c r="H454" s="73"/>
      <c r="I454" s="74"/>
      <c r="J454" s="74"/>
      <c r="K454" s="73"/>
      <c r="L454" s="6" t="str">
        <f t="shared" si="180"/>
        <v>Saturday</v>
      </c>
      <c r="M454" s="6" t="str">
        <f t="shared" si="181"/>
        <v>Saturday</v>
      </c>
      <c r="N454" s="6">
        <f t="shared" si="182"/>
        <v>1900</v>
      </c>
      <c r="O454" s="6">
        <f t="shared" si="183"/>
        <v>1</v>
      </c>
      <c r="P454" s="6">
        <f t="shared" si="184"/>
        <v>0</v>
      </c>
      <c r="Q454" s="6">
        <f t="shared" si="185"/>
        <v>0</v>
      </c>
      <c r="R454" s="6">
        <f t="shared" si="186"/>
        <v>0</v>
      </c>
      <c r="S454" s="6" t="str">
        <f t="shared" si="187"/>
        <v>1900/1/0</v>
      </c>
      <c r="T454" s="7">
        <f t="shared" si="193"/>
        <v>0</v>
      </c>
      <c r="U454" s="8">
        <f t="shared" si="188"/>
        <v>10000</v>
      </c>
      <c r="V454" s="7">
        <f t="shared" si="196"/>
        <v>0</v>
      </c>
      <c r="W454" s="9">
        <f t="shared" si="189"/>
        <v>0</v>
      </c>
      <c r="X454" s="9" t="str">
        <f t="shared" si="194"/>
        <v/>
      </c>
      <c r="Y454" s="9" t="str">
        <f t="shared" si="197"/>
        <v/>
      </c>
      <c r="Z454" s="10" t="str">
        <f t="shared" si="198"/>
        <v/>
      </c>
      <c r="AA454" s="9">
        <f t="shared" si="190"/>
        <v>0</v>
      </c>
      <c r="AB454" s="11" t="e">
        <f>COUNTIF(H$2:H454,"&gt;0")/(COUNTIF(H$2:H454,"&lt;0")+COUNTIF(H$2:H454,"&gt;0"))</f>
        <v>#DIV/0!</v>
      </c>
      <c r="AC454" s="11" t="e">
        <f t="shared" si="191"/>
        <v>#DIV/0!</v>
      </c>
      <c r="AD454" s="8" t="e">
        <f t="shared" si="192"/>
        <v>#DIV/0!</v>
      </c>
      <c r="AE454" s="11" t="e">
        <f t="shared" si="178"/>
        <v>#DIV/0!</v>
      </c>
      <c r="AF454" s="11" t="e">
        <f t="shared" si="179"/>
        <v>#DIV/0!</v>
      </c>
      <c r="AG454" s="12" t="str">
        <f>IF(ISERROR(SUMIF($G$1:$G454,"&gt;0")/-SUMIF($G$1:$G454,"&lt;0"))=FALSE,SUMIF($G$1:$G454,"&gt;0")/-SUMIF($G$1:$G454,"&lt;0"),"")</f>
        <v/>
      </c>
      <c r="AH454" s="12"/>
      <c r="AI454" s="21" t="str">
        <f t="shared" si="199"/>
        <v/>
      </c>
      <c r="AJ454" s="21" t="str">
        <f t="shared" si="200"/>
        <v/>
      </c>
      <c r="AK454" s="21" t="e">
        <f t="shared" si="201"/>
        <v>#DIV/0!</v>
      </c>
    </row>
    <row r="455" spans="1:37" ht="18.75" customHeight="1" thickBot="1">
      <c r="A455" t="str">
        <f t="shared" si="195"/>
        <v/>
      </c>
      <c r="B455" s="73"/>
      <c r="C455" s="73"/>
      <c r="D455" s="73"/>
      <c r="E455" s="73"/>
      <c r="F455" s="73"/>
      <c r="G455" s="73"/>
      <c r="H455" s="73"/>
      <c r="I455" s="74"/>
      <c r="J455" s="74"/>
      <c r="K455" s="73"/>
      <c r="L455" s="6" t="str">
        <f t="shared" si="180"/>
        <v>Saturday</v>
      </c>
      <c r="M455" s="6" t="str">
        <f t="shared" si="181"/>
        <v>Saturday</v>
      </c>
      <c r="N455" s="6">
        <f t="shared" si="182"/>
        <v>1900</v>
      </c>
      <c r="O455" s="6">
        <f t="shared" si="183"/>
        <v>1</v>
      </c>
      <c r="P455" s="6">
        <f t="shared" si="184"/>
        <v>0</v>
      </c>
      <c r="Q455" s="6">
        <f t="shared" si="185"/>
        <v>0</v>
      </c>
      <c r="R455" s="6">
        <f t="shared" si="186"/>
        <v>0</v>
      </c>
      <c r="S455" s="6" t="str">
        <f t="shared" si="187"/>
        <v>1900/1/0</v>
      </c>
      <c r="T455" s="7">
        <f t="shared" si="193"/>
        <v>0</v>
      </c>
      <c r="U455" s="8">
        <f t="shared" si="188"/>
        <v>10000</v>
      </c>
      <c r="V455" s="7">
        <f t="shared" si="196"/>
        <v>0</v>
      </c>
      <c r="W455" s="9">
        <f t="shared" si="189"/>
        <v>0</v>
      </c>
      <c r="X455" s="9" t="str">
        <f t="shared" si="194"/>
        <v/>
      </c>
      <c r="Y455" s="9" t="str">
        <f t="shared" si="197"/>
        <v/>
      </c>
      <c r="Z455" s="10" t="str">
        <f t="shared" si="198"/>
        <v/>
      </c>
      <c r="AA455" s="9">
        <f t="shared" si="190"/>
        <v>0</v>
      </c>
      <c r="AB455" s="11" t="e">
        <f>COUNTIF(H$2:H455,"&gt;0")/(COUNTIF(H$2:H455,"&lt;0")+COUNTIF(H$2:H455,"&gt;0"))</f>
        <v>#DIV/0!</v>
      </c>
      <c r="AC455" s="11" t="e">
        <f t="shared" si="191"/>
        <v>#DIV/0!</v>
      </c>
      <c r="AD455" s="8" t="e">
        <f t="shared" si="192"/>
        <v>#DIV/0!</v>
      </c>
      <c r="AE455" s="11" t="e">
        <f t="shared" si="178"/>
        <v>#DIV/0!</v>
      </c>
      <c r="AF455" s="11" t="e">
        <f t="shared" si="179"/>
        <v>#DIV/0!</v>
      </c>
      <c r="AG455" s="12" t="str">
        <f>IF(ISERROR(SUMIF($G$1:$G455,"&gt;0")/-SUMIF($G$1:$G455,"&lt;0"))=FALSE,SUMIF($G$1:$G455,"&gt;0")/-SUMIF($G$1:$G455,"&lt;0"),"")</f>
        <v/>
      </c>
      <c r="AH455" s="12"/>
      <c r="AI455" s="21" t="str">
        <f t="shared" si="199"/>
        <v/>
      </c>
      <c r="AJ455" s="21" t="str">
        <f t="shared" si="200"/>
        <v/>
      </c>
      <c r="AK455" s="21" t="e">
        <f t="shared" si="201"/>
        <v>#DIV/0!</v>
      </c>
    </row>
    <row r="456" spans="1:37" ht="18.75" customHeight="1" thickBot="1">
      <c r="A456" t="str">
        <f t="shared" si="195"/>
        <v/>
      </c>
      <c r="B456" s="73"/>
      <c r="C456" s="73"/>
      <c r="D456" s="73"/>
      <c r="E456" s="73"/>
      <c r="F456" s="73"/>
      <c r="G456" s="73"/>
      <c r="H456" s="73"/>
      <c r="I456" s="74"/>
      <c r="J456" s="74"/>
      <c r="K456" s="73"/>
      <c r="L456" s="6" t="str">
        <f t="shared" si="180"/>
        <v>Saturday</v>
      </c>
      <c r="M456" s="6" t="str">
        <f t="shared" si="181"/>
        <v>Saturday</v>
      </c>
      <c r="N456" s="6">
        <f t="shared" si="182"/>
        <v>1900</v>
      </c>
      <c r="O456" s="6">
        <f t="shared" si="183"/>
        <v>1</v>
      </c>
      <c r="P456" s="6">
        <f t="shared" si="184"/>
        <v>0</v>
      </c>
      <c r="Q456" s="6">
        <f t="shared" si="185"/>
        <v>0</v>
      </c>
      <c r="R456" s="6">
        <f t="shared" si="186"/>
        <v>0</v>
      </c>
      <c r="S456" s="6" t="str">
        <f t="shared" si="187"/>
        <v>1900/1/0</v>
      </c>
      <c r="T456" s="7">
        <f t="shared" si="193"/>
        <v>0</v>
      </c>
      <c r="U456" s="8">
        <f t="shared" si="188"/>
        <v>10000</v>
      </c>
      <c r="V456" s="7">
        <f t="shared" si="196"/>
        <v>0</v>
      </c>
      <c r="W456" s="9">
        <f t="shared" si="189"/>
        <v>0</v>
      </c>
      <c r="X456" s="9" t="str">
        <f t="shared" si="194"/>
        <v/>
      </c>
      <c r="Y456" s="9" t="str">
        <f t="shared" si="197"/>
        <v/>
      </c>
      <c r="Z456" s="10" t="str">
        <f t="shared" si="198"/>
        <v/>
      </c>
      <c r="AA456" s="9">
        <f t="shared" si="190"/>
        <v>0</v>
      </c>
      <c r="AB456" s="11" t="e">
        <f>COUNTIF(H$2:H456,"&gt;0")/(COUNTIF(H$2:H456,"&lt;0")+COUNTIF(H$2:H456,"&gt;0"))</f>
        <v>#DIV/0!</v>
      </c>
      <c r="AC456" s="11" t="e">
        <f t="shared" si="191"/>
        <v>#DIV/0!</v>
      </c>
      <c r="AD456" s="8" t="e">
        <f t="shared" si="192"/>
        <v>#DIV/0!</v>
      </c>
      <c r="AE456" s="11" t="e">
        <f t="shared" si="178"/>
        <v>#DIV/0!</v>
      </c>
      <c r="AF456" s="11" t="e">
        <f t="shared" si="179"/>
        <v>#DIV/0!</v>
      </c>
      <c r="AG456" s="12" t="str">
        <f>IF(ISERROR(SUMIF($G$1:$G456,"&gt;0")/-SUMIF($G$1:$G456,"&lt;0"))=FALSE,SUMIF($G$1:$G456,"&gt;0")/-SUMIF($G$1:$G456,"&lt;0"),"")</f>
        <v/>
      </c>
      <c r="AH456" s="12"/>
      <c r="AI456" s="21" t="str">
        <f t="shared" si="199"/>
        <v/>
      </c>
      <c r="AJ456" s="21" t="str">
        <f t="shared" si="200"/>
        <v/>
      </c>
      <c r="AK456" s="21" t="e">
        <f t="shared" si="201"/>
        <v>#DIV/0!</v>
      </c>
    </row>
    <row r="457" spans="1:37" ht="18.75" customHeight="1" thickBot="1">
      <c r="A457" t="str">
        <f t="shared" si="195"/>
        <v/>
      </c>
      <c r="B457" s="73"/>
      <c r="C457" s="73"/>
      <c r="D457" s="73"/>
      <c r="E457" s="73"/>
      <c r="F457" s="73"/>
      <c r="G457" s="73"/>
      <c r="H457" s="73"/>
      <c r="I457" s="74"/>
      <c r="J457" s="74"/>
      <c r="K457" s="73"/>
      <c r="L457" s="6" t="str">
        <f t="shared" si="180"/>
        <v>Saturday</v>
      </c>
      <c r="M457" s="6" t="str">
        <f t="shared" si="181"/>
        <v>Saturday</v>
      </c>
      <c r="N457" s="6">
        <f t="shared" si="182"/>
        <v>1900</v>
      </c>
      <c r="O457" s="6">
        <f t="shared" si="183"/>
        <v>1</v>
      </c>
      <c r="P457" s="6">
        <f t="shared" si="184"/>
        <v>0</v>
      </c>
      <c r="Q457" s="6">
        <f t="shared" si="185"/>
        <v>0</v>
      </c>
      <c r="R457" s="6">
        <f t="shared" si="186"/>
        <v>0</v>
      </c>
      <c r="S457" s="6" t="str">
        <f t="shared" si="187"/>
        <v>1900/1/0</v>
      </c>
      <c r="T457" s="7">
        <f t="shared" si="193"/>
        <v>0</v>
      </c>
      <c r="U457" s="8">
        <f t="shared" si="188"/>
        <v>10000</v>
      </c>
      <c r="V457" s="7">
        <f t="shared" si="196"/>
        <v>0</v>
      </c>
      <c r="W457" s="9">
        <f t="shared" si="189"/>
        <v>0</v>
      </c>
      <c r="X457" s="9" t="str">
        <f t="shared" si="194"/>
        <v/>
      </c>
      <c r="Y457" s="9" t="str">
        <f t="shared" si="197"/>
        <v/>
      </c>
      <c r="Z457" s="10" t="str">
        <f t="shared" si="198"/>
        <v/>
      </c>
      <c r="AA457" s="9">
        <f t="shared" si="190"/>
        <v>0</v>
      </c>
      <c r="AB457" s="11" t="e">
        <f>COUNTIF(H$2:H457,"&gt;0")/(COUNTIF(H$2:H457,"&lt;0")+COUNTIF(H$2:H457,"&gt;0"))</f>
        <v>#DIV/0!</v>
      </c>
      <c r="AC457" s="11" t="e">
        <f t="shared" si="191"/>
        <v>#DIV/0!</v>
      </c>
      <c r="AD457" s="8" t="e">
        <f t="shared" si="192"/>
        <v>#DIV/0!</v>
      </c>
      <c r="AE457" s="11" t="e">
        <f t="shared" si="178"/>
        <v>#DIV/0!</v>
      </c>
      <c r="AF457" s="11" t="e">
        <f t="shared" si="179"/>
        <v>#DIV/0!</v>
      </c>
      <c r="AG457" s="12" t="str">
        <f>IF(ISERROR(SUMIF($G$1:$G457,"&gt;0")/-SUMIF($G$1:$G457,"&lt;0"))=FALSE,SUMIF($G$1:$G457,"&gt;0")/-SUMIF($G$1:$G457,"&lt;0"),"")</f>
        <v/>
      </c>
      <c r="AH457" s="12"/>
      <c r="AI457" s="21" t="str">
        <f t="shared" si="199"/>
        <v/>
      </c>
      <c r="AJ457" s="21" t="str">
        <f t="shared" si="200"/>
        <v/>
      </c>
      <c r="AK457" s="21" t="e">
        <f t="shared" si="201"/>
        <v>#DIV/0!</v>
      </c>
    </row>
    <row r="458" spans="1:37" ht="18.75" customHeight="1" thickBot="1">
      <c r="A458" t="str">
        <f t="shared" si="195"/>
        <v/>
      </c>
      <c r="B458" s="73"/>
      <c r="C458" s="73"/>
      <c r="D458" s="73"/>
      <c r="E458" s="73"/>
      <c r="F458" s="73"/>
      <c r="G458" s="73"/>
      <c r="H458" s="73"/>
      <c r="I458" s="74"/>
      <c r="J458" s="74"/>
      <c r="K458" s="73"/>
      <c r="L458" s="6" t="str">
        <f t="shared" si="180"/>
        <v>Saturday</v>
      </c>
      <c r="M458" s="6" t="str">
        <f t="shared" si="181"/>
        <v>Saturday</v>
      </c>
      <c r="N458" s="6">
        <f t="shared" si="182"/>
        <v>1900</v>
      </c>
      <c r="O458" s="6">
        <f t="shared" si="183"/>
        <v>1</v>
      </c>
      <c r="P458" s="6">
        <f t="shared" si="184"/>
        <v>0</v>
      </c>
      <c r="Q458" s="6">
        <f t="shared" si="185"/>
        <v>0</v>
      </c>
      <c r="R458" s="6">
        <f t="shared" si="186"/>
        <v>0</v>
      </c>
      <c r="S458" s="6" t="str">
        <f t="shared" si="187"/>
        <v>1900/1/0</v>
      </c>
      <c r="T458" s="7">
        <f t="shared" si="193"/>
        <v>0</v>
      </c>
      <c r="U458" s="8">
        <f t="shared" si="188"/>
        <v>10000</v>
      </c>
      <c r="V458" s="7">
        <f t="shared" si="196"/>
        <v>0</v>
      </c>
      <c r="W458" s="9">
        <f t="shared" si="189"/>
        <v>0</v>
      </c>
      <c r="X458" s="9" t="str">
        <f t="shared" si="194"/>
        <v/>
      </c>
      <c r="Y458" s="9" t="str">
        <f t="shared" si="197"/>
        <v/>
      </c>
      <c r="Z458" s="10" t="str">
        <f t="shared" si="198"/>
        <v/>
      </c>
      <c r="AA458" s="9">
        <f t="shared" si="190"/>
        <v>0</v>
      </c>
      <c r="AB458" s="11" t="e">
        <f>COUNTIF(H$2:H458,"&gt;0")/(COUNTIF(H$2:H458,"&lt;0")+COUNTIF(H$2:H458,"&gt;0"))</f>
        <v>#DIV/0!</v>
      </c>
      <c r="AC458" s="11" t="e">
        <f t="shared" si="191"/>
        <v>#DIV/0!</v>
      </c>
      <c r="AD458" s="8" t="e">
        <f t="shared" si="192"/>
        <v>#DIV/0!</v>
      </c>
      <c r="AE458" s="11" t="e">
        <f t="shared" si="178"/>
        <v>#DIV/0!</v>
      </c>
      <c r="AF458" s="11" t="e">
        <f t="shared" si="179"/>
        <v>#DIV/0!</v>
      </c>
      <c r="AG458" s="12" t="str">
        <f>IF(ISERROR(SUMIF($G$1:$G458,"&gt;0")/-SUMIF($G$1:$G458,"&lt;0"))=FALSE,SUMIF($G$1:$G458,"&gt;0")/-SUMIF($G$1:$G458,"&lt;0"),"")</f>
        <v/>
      </c>
      <c r="AH458" s="12"/>
      <c r="AI458" s="21" t="str">
        <f t="shared" si="199"/>
        <v/>
      </c>
      <c r="AJ458" s="21" t="str">
        <f t="shared" si="200"/>
        <v/>
      </c>
      <c r="AK458" s="21" t="e">
        <f t="shared" si="201"/>
        <v>#DIV/0!</v>
      </c>
    </row>
    <row r="459" spans="1:37" ht="18.75" customHeight="1" thickBot="1">
      <c r="A459" t="str">
        <f t="shared" si="195"/>
        <v/>
      </c>
      <c r="B459" s="73"/>
      <c r="C459" s="73"/>
      <c r="D459" s="73"/>
      <c r="E459" s="73"/>
      <c r="F459" s="73"/>
      <c r="G459" s="73"/>
      <c r="H459" s="73"/>
      <c r="I459" s="74"/>
      <c r="J459" s="74"/>
      <c r="K459" s="73"/>
      <c r="L459" s="6" t="str">
        <f t="shared" si="180"/>
        <v>Saturday</v>
      </c>
      <c r="M459" s="6" t="str">
        <f t="shared" si="181"/>
        <v>Saturday</v>
      </c>
      <c r="N459" s="6">
        <f t="shared" si="182"/>
        <v>1900</v>
      </c>
      <c r="O459" s="6">
        <f t="shared" si="183"/>
        <v>1</v>
      </c>
      <c r="P459" s="6">
        <f t="shared" si="184"/>
        <v>0</v>
      </c>
      <c r="Q459" s="6">
        <f t="shared" si="185"/>
        <v>0</v>
      </c>
      <c r="R459" s="6">
        <f t="shared" si="186"/>
        <v>0</v>
      </c>
      <c r="S459" s="6" t="str">
        <f t="shared" si="187"/>
        <v>1900/1/0</v>
      </c>
      <c r="T459" s="7">
        <f t="shared" si="193"/>
        <v>0</v>
      </c>
      <c r="U459" s="8">
        <f t="shared" si="188"/>
        <v>10000</v>
      </c>
      <c r="V459" s="7">
        <f t="shared" si="196"/>
        <v>0</v>
      </c>
      <c r="W459" s="9">
        <f t="shared" si="189"/>
        <v>0</v>
      </c>
      <c r="X459" s="9" t="str">
        <f t="shared" si="194"/>
        <v/>
      </c>
      <c r="Y459" s="9" t="str">
        <f t="shared" si="197"/>
        <v/>
      </c>
      <c r="Z459" s="10" t="str">
        <f t="shared" si="198"/>
        <v/>
      </c>
      <c r="AA459" s="9">
        <f t="shared" si="190"/>
        <v>0</v>
      </c>
      <c r="AB459" s="11" t="e">
        <f>COUNTIF(H$2:H459,"&gt;0")/(COUNTIF(H$2:H459,"&lt;0")+COUNTIF(H$2:H459,"&gt;0"))</f>
        <v>#DIV/0!</v>
      </c>
      <c r="AC459" s="11" t="e">
        <f t="shared" si="191"/>
        <v>#DIV/0!</v>
      </c>
      <c r="AD459" s="8" t="e">
        <f t="shared" si="192"/>
        <v>#DIV/0!</v>
      </c>
      <c r="AE459" s="11" t="e">
        <f t="shared" si="178"/>
        <v>#DIV/0!</v>
      </c>
      <c r="AF459" s="11" t="e">
        <f t="shared" si="179"/>
        <v>#DIV/0!</v>
      </c>
      <c r="AG459" s="12" t="str">
        <f>IF(ISERROR(SUMIF($G$1:$G459,"&gt;0")/-SUMIF($G$1:$G459,"&lt;0"))=FALSE,SUMIF($G$1:$G459,"&gt;0")/-SUMIF($G$1:$G459,"&lt;0"),"")</f>
        <v/>
      </c>
      <c r="AH459" s="12"/>
      <c r="AI459" s="21" t="str">
        <f t="shared" si="199"/>
        <v/>
      </c>
      <c r="AJ459" s="21" t="str">
        <f t="shared" si="200"/>
        <v/>
      </c>
      <c r="AK459" s="21" t="e">
        <f t="shared" si="201"/>
        <v>#DIV/0!</v>
      </c>
    </row>
    <row r="460" spans="1:37" ht="18.75" customHeight="1" thickBot="1">
      <c r="A460" t="str">
        <f t="shared" si="195"/>
        <v/>
      </c>
      <c r="B460" s="73"/>
      <c r="C460" s="73"/>
      <c r="D460" s="73"/>
      <c r="E460" s="73"/>
      <c r="F460" s="73"/>
      <c r="G460" s="73"/>
      <c r="H460" s="73"/>
      <c r="I460" s="74"/>
      <c r="J460" s="74"/>
      <c r="K460" s="73"/>
      <c r="L460" s="6" t="str">
        <f t="shared" si="180"/>
        <v>Saturday</v>
      </c>
      <c r="M460" s="6" t="str">
        <f t="shared" si="181"/>
        <v>Saturday</v>
      </c>
      <c r="N460" s="6">
        <f t="shared" si="182"/>
        <v>1900</v>
      </c>
      <c r="O460" s="6">
        <f t="shared" si="183"/>
        <v>1</v>
      </c>
      <c r="P460" s="6">
        <f t="shared" si="184"/>
        <v>0</v>
      </c>
      <c r="Q460" s="6">
        <f t="shared" si="185"/>
        <v>0</v>
      </c>
      <c r="R460" s="6">
        <f t="shared" si="186"/>
        <v>0</v>
      </c>
      <c r="S460" s="6" t="str">
        <f t="shared" si="187"/>
        <v>1900/1/0</v>
      </c>
      <c r="T460" s="7">
        <f t="shared" si="193"/>
        <v>0</v>
      </c>
      <c r="U460" s="8">
        <f t="shared" si="188"/>
        <v>10000</v>
      </c>
      <c r="V460" s="7">
        <f t="shared" si="196"/>
        <v>0</v>
      </c>
      <c r="W460" s="9">
        <f t="shared" si="189"/>
        <v>0</v>
      </c>
      <c r="X460" s="9" t="str">
        <f t="shared" si="194"/>
        <v/>
      </c>
      <c r="Y460" s="9" t="str">
        <f t="shared" si="197"/>
        <v/>
      </c>
      <c r="Z460" s="10" t="str">
        <f t="shared" si="198"/>
        <v/>
      </c>
      <c r="AA460" s="9">
        <f t="shared" si="190"/>
        <v>0</v>
      </c>
      <c r="AB460" s="11" t="e">
        <f>COUNTIF(H$2:H460,"&gt;0")/(COUNTIF(H$2:H460,"&lt;0")+COUNTIF(H$2:H460,"&gt;0"))</f>
        <v>#DIV/0!</v>
      </c>
      <c r="AC460" s="11" t="e">
        <f t="shared" si="191"/>
        <v>#DIV/0!</v>
      </c>
      <c r="AD460" s="8" t="e">
        <f t="shared" si="192"/>
        <v>#DIV/0!</v>
      </c>
      <c r="AE460" s="11" t="e">
        <f t="shared" si="178"/>
        <v>#DIV/0!</v>
      </c>
      <c r="AF460" s="11" t="e">
        <f t="shared" si="179"/>
        <v>#DIV/0!</v>
      </c>
      <c r="AG460" s="12" t="str">
        <f>IF(ISERROR(SUMIF($G$1:$G460,"&gt;0")/-SUMIF($G$1:$G460,"&lt;0"))=FALSE,SUMIF($G$1:$G460,"&gt;0")/-SUMIF($G$1:$G460,"&lt;0"),"")</f>
        <v/>
      </c>
      <c r="AH460" s="12"/>
      <c r="AI460" s="21" t="str">
        <f t="shared" si="199"/>
        <v/>
      </c>
      <c r="AJ460" s="21" t="str">
        <f t="shared" si="200"/>
        <v/>
      </c>
      <c r="AK460" s="21" t="e">
        <f t="shared" si="201"/>
        <v>#DIV/0!</v>
      </c>
    </row>
    <row r="461" spans="1:37" ht="18.75" customHeight="1" thickBot="1">
      <c r="A461" t="str">
        <f t="shared" si="195"/>
        <v/>
      </c>
      <c r="B461" s="73"/>
      <c r="C461" s="73"/>
      <c r="D461" s="73"/>
      <c r="E461" s="73"/>
      <c r="F461" s="73"/>
      <c r="G461" s="73"/>
      <c r="H461" s="73"/>
      <c r="I461" s="74"/>
      <c r="J461" s="74"/>
      <c r="K461" s="73"/>
      <c r="L461" s="6" t="str">
        <f t="shared" si="180"/>
        <v>Saturday</v>
      </c>
      <c r="M461" s="6" t="str">
        <f t="shared" si="181"/>
        <v>Saturday</v>
      </c>
      <c r="N461" s="6">
        <f t="shared" si="182"/>
        <v>1900</v>
      </c>
      <c r="O461" s="6">
        <f t="shared" si="183"/>
        <v>1</v>
      </c>
      <c r="P461" s="6">
        <f t="shared" si="184"/>
        <v>0</v>
      </c>
      <c r="Q461" s="6">
        <f t="shared" si="185"/>
        <v>0</v>
      </c>
      <c r="R461" s="6">
        <f t="shared" si="186"/>
        <v>0</v>
      </c>
      <c r="S461" s="6" t="str">
        <f t="shared" si="187"/>
        <v>1900/1/0</v>
      </c>
      <c r="T461" s="7">
        <f t="shared" si="193"/>
        <v>0</v>
      </c>
      <c r="U461" s="8">
        <f t="shared" si="188"/>
        <v>10000</v>
      </c>
      <c r="V461" s="7">
        <f t="shared" si="196"/>
        <v>0</v>
      </c>
      <c r="W461" s="9">
        <f t="shared" si="189"/>
        <v>0</v>
      </c>
      <c r="X461" s="9" t="str">
        <f t="shared" si="194"/>
        <v/>
      </c>
      <c r="Y461" s="9" t="str">
        <f t="shared" si="197"/>
        <v/>
      </c>
      <c r="Z461" s="10" t="str">
        <f t="shared" si="198"/>
        <v/>
      </c>
      <c r="AA461" s="9">
        <f t="shared" si="190"/>
        <v>0</v>
      </c>
      <c r="AB461" s="11" t="e">
        <f>COUNTIF(H$2:H461,"&gt;0")/(COUNTIF(H$2:H461,"&lt;0")+COUNTIF(H$2:H461,"&gt;0"))</f>
        <v>#DIV/0!</v>
      </c>
      <c r="AC461" s="11" t="e">
        <f t="shared" si="191"/>
        <v>#DIV/0!</v>
      </c>
      <c r="AD461" s="8" t="e">
        <f t="shared" si="192"/>
        <v>#DIV/0!</v>
      </c>
      <c r="AE461" s="11" t="e">
        <f t="shared" si="178"/>
        <v>#DIV/0!</v>
      </c>
      <c r="AF461" s="11" t="e">
        <f t="shared" si="179"/>
        <v>#DIV/0!</v>
      </c>
      <c r="AG461" s="12" t="str">
        <f>IF(ISERROR(SUMIF($G$1:$G461,"&gt;0")/-SUMIF($G$1:$G461,"&lt;0"))=FALSE,SUMIF($G$1:$G461,"&gt;0")/-SUMIF($G$1:$G461,"&lt;0"),"")</f>
        <v/>
      </c>
      <c r="AH461" s="12"/>
      <c r="AI461" s="21" t="str">
        <f t="shared" si="199"/>
        <v/>
      </c>
      <c r="AJ461" s="21" t="str">
        <f t="shared" si="200"/>
        <v/>
      </c>
      <c r="AK461" s="21" t="e">
        <f t="shared" si="201"/>
        <v>#DIV/0!</v>
      </c>
    </row>
    <row r="462" spans="1:37" ht="18.75" customHeight="1" thickBot="1">
      <c r="A462" t="str">
        <f t="shared" si="195"/>
        <v/>
      </c>
      <c r="B462" s="73"/>
      <c r="C462" s="73"/>
      <c r="D462" s="73"/>
      <c r="E462" s="73"/>
      <c r="F462" s="73"/>
      <c r="G462" s="73"/>
      <c r="H462" s="73"/>
      <c r="I462" s="74"/>
      <c r="J462" s="74"/>
      <c r="K462" s="73"/>
      <c r="L462" s="6" t="str">
        <f t="shared" si="180"/>
        <v>Saturday</v>
      </c>
      <c r="M462" s="6" t="str">
        <f t="shared" si="181"/>
        <v>Saturday</v>
      </c>
      <c r="N462" s="6">
        <f t="shared" si="182"/>
        <v>1900</v>
      </c>
      <c r="O462" s="6">
        <f t="shared" si="183"/>
        <v>1</v>
      </c>
      <c r="P462" s="6">
        <f t="shared" si="184"/>
        <v>0</v>
      </c>
      <c r="Q462" s="6">
        <f t="shared" si="185"/>
        <v>0</v>
      </c>
      <c r="R462" s="6">
        <f t="shared" si="186"/>
        <v>0</v>
      </c>
      <c r="S462" s="6" t="str">
        <f t="shared" si="187"/>
        <v>1900/1/0</v>
      </c>
      <c r="T462" s="7">
        <f t="shared" si="193"/>
        <v>0</v>
      </c>
      <c r="U462" s="8">
        <f t="shared" si="188"/>
        <v>10000</v>
      </c>
      <c r="V462" s="7">
        <f t="shared" si="196"/>
        <v>0</v>
      </c>
      <c r="W462" s="9">
        <f t="shared" si="189"/>
        <v>0</v>
      </c>
      <c r="X462" s="9" t="str">
        <f t="shared" si="194"/>
        <v/>
      </c>
      <c r="Y462" s="9" t="str">
        <f t="shared" si="197"/>
        <v/>
      </c>
      <c r="Z462" s="10" t="str">
        <f t="shared" si="198"/>
        <v/>
      </c>
      <c r="AA462" s="9">
        <f t="shared" si="190"/>
        <v>0</v>
      </c>
      <c r="AB462" s="11" t="e">
        <f>COUNTIF(H$2:H462,"&gt;0")/(COUNTIF(H$2:H462,"&lt;0")+COUNTIF(H$2:H462,"&gt;0"))</f>
        <v>#DIV/0!</v>
      </c>
      <c r="AC462" s="11" t="e">
        <f t="shared" si="191"/>
        <v>#DIV/0!</v>
      </c>
      <c r="AD462" s="8" t="e">
        <f t="shared" si="192"/>
        <v>#DIV/0!</v>
      </c>
      <c r="AE462" s="11" t="e">
        <f t="shared" si="178"/>
        <v>#DIV/0!</v>
      </c>
      <c r="AF462" s="11" t="e">
        <f t="shared" si="179"/>
        <v>#DIV/0!</v>
      </c>
      <c r="AG462" s="12" t="str">
        <f>IF(ISERROR(SUMIF($G$1:$G462,"&gt;0")/-SUMIF($G$1:$G462,"&lt;0"))=FALSE,SUMIF($G$1:$G462,"&gt;0")/-SUMIF($G$1:$G462,"&lt;0"),"")</f>
        <v/>
      </c>
      <c r="AH462" s="12"/>
      <c r="AI462" s="21" t="str">
        <f t="shared" si="199"/>
        <v/>
      </c>
      <c r="AJ462" s="21" t="str">
        <f t="shared" si="200"/>
        <v/>
      </c>
      <c r="AK462" s="21" t="e">
        <f t="shared" si="201"/>
        <v>#DIV/0!</v>
      </c>
    </row>
    <row r="463" spans="1:37" ht="18.75" customHeight="1" thickBot="1">
      <c r="A463" t="str">
        <f t="shared" si="195"/>
        <v/>
      </c>
      <c r="B463" s="73"/>
      <c r="C463" s="73"/>
      <c r="D463" s="73"/>
      <c r="E463" s="73"/>
      <c r="F463" s="73"/>
      <c r="G463" s="73"/>
      <c r="H463" s="73"/>
      <c r="I463" s="74"/>
      <c r="J463" s="74"/>
      <c r="K463" s="73"/>
      <c r="L463" s="6" t="str">
        <f t="shared" si="180"/>
        <v>Saturday</v>
      </c>
      <c r="M463" s="6" t="str">
        <f t="shared" si="181"/>
        <v>Saturday</v>
      </c>
      <c r="N463" s="6">
        <f t="shared" si="182"/>
        <v>1900</v>
      </c>
      <c r="O463" s="6">
        <f t="shared" si="183"/>
        <v>1</v>
      </c>
      <c r="P463" s="6">
        <f t="shared" si="184"/>
        <v>0</v>
      </c>
      <c r="Q463" s="6">
        <f t="shared" si="185"/>
        <v>0</v>
      </c>
      <c r="R463" s="6">
        <f t="shared" si="186"/>
        <v>0</v>
      </c>
      <c r="S463" s="6" t="str">
        <f t="shared" si="187"/>
        <v>1900/1/0</v>
      </c>
      <c r="T463" s="7">
        <f t="shared" si="193"/>
        <v>0</v>
      </c>
      <c r="U463" s="8">
        <f t="shared" si="188"/>
        <v>10000</v>
      </c>
      <c r="V463" s="7">
        <f t="shared" si="196"/>
        <v>0</v>
      </c>
      <c r="W463" s="9">
        <f t="shared" si="189"/>
        <v>0</v>
      </c>
      <c r="X463" s="9" t="str">
        <f t="shared" si="194"/>
        <v/>
      </c>
      <c r="Y463" s="9" t="str">
        <f t="shared" si="197"/>
        <v/>
      </c>
      <c r="Z463" s="10" t="str">
        <f t="shared" si="198"/>
        <v/>
      </c>
      <c r="AA463" s="9">
        <f t="shared" si="190"/>
        <v>0</v>
      </c>
      <c r="AB463" s="11" t="e">
        <f>COUNTIF(H$2:H463,"&gt;0")/(COUNTIF(H$2:H463,"&lt;0")+COUNTIF(H$2:H463,"&gt;0"))</f>
        <v>#DIV/0!</v>
      </c>
      <c r="AC463" s="11" t="e">
        <f t="shared" si="191"/>
        <v>#DIV/0!</v>
      </c>
      <c r="AD463" s="8" t="e">
        <f t="shared" si="192"/>
        <v>#DIV/0!</v>
      </c>
      <c r="AE463" s="11" t="e">
        <f t="shared" si="178"/>
        <v>#DIV/0!</v>
      </c>
      <c r="AF463" s="11" t="e">
        <f t="shared" si="179"/>
        <v>#DIV/0!</v>
      </c>
      <c r="AG463" s="12" t="str">
        <f>IF(ISERROR(SUMIF($G$1:$G463,"&gt;0")/-SUMIF($G$1:$G463,"&lt;0"))=FALSE,SUMIF($G$1:$G463,"&gt;0")/-SUMIF($G$1:$G463,"&lt;0"),"")</f>
        <v/>
      </c>
      <c r="AH463" s="12"/>
      <c r="AI463" s="21" t="str">
        <f t="shared" si="199"/>
        <v/>
      </c>
      <c r="AJ463" s="21" t="str">
        <f t="shared" si="200"/>
        <v/>
      </c>
      <c r="AK463" s="21" t="e">
        <f t="shared" si="201"/>
        <v>#DIV/0!</v>
      </c>
    </row>
    <row r="464" spans="1:37" ht="18.75" customHeight="1" thickBot="1">
      <c r="A464" t="str">
        <f t="shared" si="195"/>
        <v/>
      </c>
      <c r="B464" s="73"/>
      <c r="C464" s="73"/>
      <c r="D464" s="73"/>
      <c r="E464" s="73"/>
      <c r="F464" s="73"/>
      <c r="G464" s="73"/>
      <c r="H464" s="73"/>
      <c r="I464" s="74"/>
      <c r="J464" s="74"/>
      <c r="K464" s="73"/>
      <c r="L464" s="6" t="str">
        <f t="shared" si="180"/>
        <v>Saturday</v>
      </c>
      <c r="M464" s="6" t="str">
        <f t="shared" si="181"/>
        <v>Saturday</v>
      </c>
      <c r="N464" s="6">
        <f t="shared" si="182"/>
        <v>1900</v>
      </c>
      <c r="O464" s="6">
        <f t="shared" si="183"/>
        <v>1</v>
      </c>
      <c r="P464" s="6">
        <f t="shared" si="184"/>
        <v>0</v>
      </c>
      <c r="Q464" s="6">
        <f t="shared" si="185"/>
        <v>0</v>
      </c>
      <c r="R464" s="6">
        <f t="shared" si="186"/>
        <v>0</v>
      </c>
      <c r="S464" s="6" t="str">
        <f t="shared" si="187"/>
        <v>1900/1/0</v>
      </c>
      <c r="T464" s="7">
        <f t="shared" si="193"/>
        <v>0</v>
      </c>
      <c r="U464" s="8">
        <f t="shared" si="188"/>
        <v>10000</v>
      </c>
      <c r="V464" s="7">
        <f t="shared" si="196"/>
        <v>0</v>
      </c>
      <c r="W464" s="9">
        <f t="shared" si="189"/>
        <v>0</v>
      </c>
      <c r="X464" s="9" t="str">
        <f t="shared" si="194"/>
        <v/>
      </c>
      <c r="Y464" s="9" t="str">
        <f t="shared" si="197"/>
        <v/>
      </c>
      <c r="Z464" s="10" t="str">
        <f t="shared" si="198"/>
        <v/>
      </c>
      <c r="AA464" s="9">
        <f t="shared" si="190"/>
        <v>0</v>
      </c>
      <c r="AB464" s="11" t="e">
        <f>COUNTIF(H$2:H464,"&gt;0")/(COUNTIF(H$2:H464,"&lt;0")+COUNTIF(H$2:H464,"&gt;0"))</f>
        <v>#DIV/0!</v>
      </c>
      <c r="AC464" s="11" t="e">
        <f t="shared" si="191"/>
        <v>#DIV/0!</v>
      </c>
      <c r="AD464" s="8" t="e">
        <f t="shared" si="192"/>
        <v>#DIV/0!</v>
      </c>
      <c r="AE464" s="11" t="e">
        <f t="shared" si="178"/>
        <v>#DIV/0!</v>
      </c>
      <c r="AF464" s="11" t="e">
        <f t="shared" si="179"/>
        <v>#DIV/0!</v>
      </c>
      <c r="AG464" s="12" t="str">
        <f>IF(ISERROR(SUMIF($G$1:$G464,"&gt;0")/-SUMIF($G$1:$G464,"&lt;0"))=FALSE,SUMIF($G$1:$G464,"&gt;0")/-SUMIF($G$1:$G464,"&lt;0"),"")</f>
        <v/>
      </c>
      <c r="AH464" s="12"/>
      <c r="AI464" s="21" t="str">
        <f t="shared" si="199"/>
        <v/>
      </c>
      <c r="AJ464" s="21" t="str">
        <f t="shared" si="200"/>
        <v/>
      </c>
      <c r="AK464" s="21" t="e">
        <f t="shared" si="201"/>
        <v>#DIV/0!</v>
      </c>
    </row>
    <row r="465" spans="1:37" ht="18.75" customHeight="1" thickBot="1">
      <c r="A465" t="str">
        <f t="shared" si="195"/>
        <v/>
      </c>
      <c r="B465" s="73"/>
      <c r="C465" s="73"/>
      <c r="D465" s="73"/>
      <c r="E465" s="73"/>
      <c r="F465" s="73"/>
      <c r="G465" s="73"/>
      <c r="H465" s="73"/>
      <c r="I465" s="74"/>
      <c r="J465" s="74"/>
      <c r="K465" s="73"/>
      <c r="L465" s="6" t="str">
        <f t="shared" si="180"/>
        <v>Saturday</v>
      </c>
      <c r="M465" s="6" t="str">
        <f t="shared" si="181"/>
        <v>Saturday</v>
      </c>
      <c r="N465" s="6">
        <f t="shared" si="182"/>
        <v>1900</v>
      </c>
      <c r="O465" s="6">
        <f t="shared" si="183"/>
        <v>1</v>
      </c>
      <c r="P465" s="6">
        <f t="shared" si="184"/>
        <v>0</v>
      </c>
      <c r="Q465" s="6">
        <f t="shared" si="185"/>
        <v>0</v>
      </c>
      <c r="R465" s="6">
        <f t="shared" si="186"/>
        <v>0</v>
      </c>
      <c r="S465" s="6" t="str">
        <f t="shared" si="187"/>
        <v>1900/1/0</v>
      </c>
      <c r="T465" s="7">
        <f t="shared" si="193"/>
        <v>0</v>
      </c>
      <c r="U465" s="8">
        <f t="shared" si="188"/>
        <v>10000</v>
      </c>
      <c r="V465" s="7">
        <f t="shared" si="196"/>
        <v>0</v>
      </c>
      <c r="W465" s="9">
        <f t="shared" si="189"/>
        <v>0</v>
      </c>
      <c r="X465" s="9" t="str">
        <f t="shared" si="194"/>
        <v/>
      </c>
      <c r="Y465" s="9" t="str">
        <f t="shared" si="197"/>
        <v/>
      </c>
      <c r="Z465" s="10" t="str">
        <f t="shared" si="198"/>
        <v/>
      </c>
      <c r="AA465" s="9">
        <f t="shared" si="190"/>
        <v>0</v>
      </c>
      <c r="AB465" s="11" t="e">
        <f>COUNTIF(H$2:H465,"&gt;0")/(COUNTIF(H$2:H465,"&lt;0")+COUNTIF(H$2:H465,"&gt;0"))</f>
        <v>#DIV/0!</v>
      </c>
      <c r="AC465" s="11" t="e">
        <f t="shared" si="191"/>
        <v>#DIV/0!</v>
      </c>
      <c r="AD465" s="8" t="e">
        <f t="shared" si="192"/>
        <v>#DIV/0!</v>
      </c>
      <c r="AE465" s="11" t="e">
        <f t="shared" si="178"/>
        <v>#DIV/0!</v>
      </c>
      <c r="AF465" s="11" t="e">
        <f t="shared" si="179"/>
        <v>#DIV/0!</v>
      </c>
      <c r="AG465" s="12" t="str">
        <f>IF(ISERROR(SUMIF($G$1:$G465,"&gt;0")/-SUMIF($G$1:$G465,"&lt;0"))=FALSE,SUMIF($G$1:$G465,"&gt;0")/-SUMIF($G$1:$G465,"&lt;0"),"")</f>
        <v/>
      </c>
      <c r="AH465" s="12"/>
      <c r="AI465" s="21" t="str">
        <f t="shared" si="199"/>
        <v/>
      </c>
      <c r="AJ465" s="21" t="str">
        <f t="shared" si="200"/>
        <v/>
      </c>
      <c r="AK465" s="21" t="e">
        <f t="shared" si="201"/>
        <v>#DIV/0!</v>
      </c>
    </row>
    <row r="466" spans="1:37" ht="18.75" customHeight="1" thickBot="1">
      <c r="A466" t="str">
        <f t="shared" si="195"/>
        <v/>
      </c>
      <c r="B466" s="73"/>
      <c r="C466" s="73"/>
      <c r="D466" s="73"/>
      <c r="E466" s="73"/>
      <c r="F466" s="73"/>
      <c r="G466" s="73"/>
      <c r="H466" s="73"/>
      <c r="I466" s="74"/>
      <c r="J466" s="74"/>
      <c r="K466" s="73"/>
      <c r="L466" s="6" t="str">
        <f t="shared" si="180"/>
        <v>Saturday</v>
      </c>
      <c r="M466" s="6" t="str">
        <f t="shared" si="181"/>
        <v>Saturday</v>
      </c>
      <c r="N466" s="6">
        <f t="shared" si="182"/>
        <v>1900</v>
      </c>
      <c r="O466" s="6">
        <f t="shared" si="183"/>
        <v>1</v>
      </c>
      <c r="P466" s="6">
        <f t="shared" si="184"/>
        <v>0</v>
      </c>
      <c r="Q466" s="6">
        <f t="shared" si="185"/>
        <v>0</v>
      </c>
      <c r="R466" s="6">
        <f t="shared" si="186"/>
        <v>0</v>
      </c>
      <c r="S466" s="6" t="str">
        <f t="shared" si="187"/>
        <v>1900/1/0</v>
      </c>
      <c r="T466" s="7">
        <f t="shared" si="193"/>
        <v>0</v>
      </c>
      <c r="U466" s="8">
        <f t="shared" si="188"/>
        <v>10000</v>
      </c>
      <c r="V466" s="7">
        <f t="shared" si="196"/>
        <v>0</v>
      </c>
      <c r="W466" s="9">
        <f t="shared" si="189"/>
        <v>0</v>
      </c>
      <c r="X466" s="9" t="str">
        <f t="shared" si="194"/>
        <v/>
      </c>
      <c r="Y466" s="9" t="str">
        <f t="shared" si="197"/>
        <v/>
      </c>
      <c r="Z466" s="10" t="str">
        <f t="shared" si="198"/>
        <v/>
      </c>
      <c r="AA466" s="9">
        <f t="shared" si="190"/>
        <v>0</v>
      </c>
      <c r="AB466" s="11" t="e">
        <f>COUNTIF(H$2:H466,"&gt;0")/(COUNTIF(H$2:H466,"&lt;0")+COUNTIF(H$2:H466,"&gt;0"))</f>
        <v>#DIV/0!</v>
      </c>
      <c r="AC466" s="11" t="e">
        <f t="shared" si="191"/>
        <v>#DIV/0!</v>
      </c>
      <c r="AD466" s="8" t="e">
        <f t="shared" si="192"/>
        <v>#DIV/0!</v>
      </c>
      <c r="AE466" s="11" t="e">
        <f t="shared" si="178"/>
        <v>#DIV/0!</v>
      </c>
      <c r="AF466" s="11" t="e">
        <f t="shared" si="179"/>
        <v>#DIV/0!</v>
      </c>
      <c r="AG466" s="12" t="str">
        <f>IF(ISERROR(SUMIF($G$1:$G466,"&gt;0")/-SUMIF($G$1:$G466,"&lt;0"))=FALSE,SUMIF($G$1:$G466,"&gt;0")/-SUMIF($G$1:$G466,"&lt;0"),"")</f>
        <v/>
      </c>
      <c r="AH466" s="12"/>
      <c r="AI466" s="21" t="str">
        <f t="shared" si="199"/>
        <v/>
      </c>
      <c r="AJ466" s="21" t="str">
        <f t="shared" si="200"/>
        <v/>
      </c>
      <c r="AK466" s="21" t="e">
        <f t="shared" si="201"/>
        <v>#DIV/0!</v>
      </c>
    </row>
    <row r="467" spans="1:37" ht="18.75" customHeight="1" thickBot="1">
      <c r="A467" t="str">
        <f t="shared" si="195"/>
        <v/>
      </c>
      <c r="B467" s="73"/>
      <c r="C467" s="73"/>
      <c r="D467" s="73"/>
      <c r="E467" s="73"/>
      <c r="F467" s="73"/>
      <c r="G467" s="73"/>
      <c r="H467" s="73"/>
      <c r="I467" s="74"/>
      <c r="J467" s="74"/>
      <c r="K467" s="73"/>
      <c r="L467" s="6" t="str">
        <f t="shared" si="180"/>
        <v>Saturday</v>
      </c>
      <c r="M467" s="6" t="str">
        <f t="shared" si="181"/>
        <v>Saturday</v>
      </c>
      <c r="N467" s="6">
        <f t="shared" si="182"/>
        <v>1900</v>
      </c>
      <c r="O467" s="6">
        <f t="shared" si="183"/>
        <v>1</v>
      </c>
      <c r="P467" s="6">
        <f t="shared" si="184"/>
        <v>0</v>
      </c>
      <c r="Q467" s="6">
        <f t="shared" si="185"/>
        <v>0</v>
      </c>
      <c r="R467" s="6">
        <f t="shared" si="186"/>
        <v>0</v>
      </c>
      <c r="S467" s="6" t="str">
        <f t="shared" si="187"/>
        <v>1900/1/0</v>
      </c>
      <c r="T467" s="7">
        <f t="shared" si="193"/>
        <v>0</v>
      </c>
      <c r="U467" s="8">
        <f t="shared" si="188"/>
        <v>10000</v>
      </c>
      <c r="V467" s="7">
        <f t="shared" si="196"/>
        <v>0</v>
      </c>
      <c r="W467" s="9">
        <f t="shared" si="189"/>
        <v>0</v>
      </c>
      <c r="X467" s="9" t="str">
        <f t="shared" si="194"/>
        <v/>
      </c>
      <c r="Y467" s="9" t="str">
        <f t="shared" si="197"/>
        <v/>
      </c>
      <c r="Z467" s="10" t="str">
        <f t="shared" si="198"/>
        <v/>
      </c>
      <c r="AA467" s="9">
        <f t="shared" si="190"/>
        <v>0</v>
      </c>
      <c r="AB467" s="11" t="e">
        <f>COUNTIF(H$2:H467,"&gt;0")/(COUNTIF(H$2:H467,"&lt;0")+COUNTIF(H$2:H467,"&gt;0"))</f>
        <v>#DIV/0!</v>
      </c>
      <c r="AC467" s="11" t="e">
        <f t="shared" si="191"/>
        <v>#DIV/0!</v>
      </c>
      <c r="AD467" s="8" t="e">
        <f t="shared" si="192"/>
        <v>#DIV/0!</v>
      </c>
      <c r="AE467" s="11" t="e">
        <f t="shared" si="178"/>
        <v>#DIV/0!</v>
      </c>
      <c r="AF467" s="11" t="e">
        <f t="shared" si="179"/>
        <v>#DIV/0!</v>
      </c>
      <c r="AG467" s="12" t="str">
        <f>IF(ISERROR(SUMIF($G$1:$G467,"&gt;0")/-SUMIF($G$1:$G467,"&lt;0"))=FALSE,SUMIF($G$1:$G467,"&gt;0")/-SUMIF($G$1:$G467,"&lt;0"),"")</f>
        <v/>
      </c>
      <c r="AH467" s="12"/>
      <c r="AI467" s="21" t="str">
        <f t="shared" si="199"/>
        <v/>
      </c>
      <c r="AJ467" s="21" t="str">
        <f t="shared" si="200"/>
        <v/>
      </c>
      <c r="AK467" s="21" t="e">
        <f t="shared" si="201"/>
        <v>#DIV/0!</v>
      </c>
    </row>
    <row r="468" spans="1:37" ht="18.75" customHeight="1" thickBot="1">
      <c r="A468" t="str">
        <f t="shared" si="195"/>
        <v/>
      </c>
      <c r="B468" s="73"/>
      <c r="C468" s="73"/>
      <c r="D468" s="73"/>
      <c r="E468" s="73"/>
      <c r="F468" s="73"/>
      <c r="G468" s="73"/>
      <c r="H468" s="73"/>
      <c r="I468" s="74"/>
      <c r="J468" s="74"/>
      <c r="K468" s="73"/>
      <c r="L468" s="6" t="str">
        <f t="shared" si="180"/>
        <v>Saturday</v>
      </c>
      <c r="M468" s="6" t="str">
        <f t="shared" si="181"/>
        <v>Saturday</v>
      </c>
      <c r="N468" s="6">
        <f t="shared" si="182"/>
        <v>1900</v>
      </c>
      <c r="O468" s="6">
        <f t="shared" si="183"/>
        <v>1</v>
      </c>
      <c r="P468" s="6">
        <f t="shared" si="184"/>
        <v>0</v>
      </c>
      <c r="Q468" s="6">
        <f t="shared" si="185"/>
        <v>0</v>
      </c>
      <c r="R468" s="6">
        <f t="shared" si="186"/>
        <v>0</v>
      </c>
      <c r="S468" s="6" t="str">
        <f t="shared" si="187"/>
        <v>1900/1/0</v>
      </c>
      <c r="T468" s="7">
        <f t="shared" si="193"/>
        <v>0</v>
      </c>
      <c r="U468" s="8">
        <f t="shared" si="188"/>
        <v>10000</v>
      </c>
      <c r="V468" s="7">
        <f t="shared" si="196"/>
        <v>0</v>
      </c>
      <c r="W468" s="9">
        <f t="shared" si="189"/>
        <v>0</v>
      </c>
      <c r="X468" s="9" t="str">
        <f t="shared" si="194"/>
        <v/>
      </c>
      <c r="Y468" s="9" t="str">
        <f t="shared" si="197"/>
        <v/>
      </c>
      <c r="Z468" s="10" t="str">
        <f t="shared" si="198"/>
        <v/>
      </c>
      <c r="AA468" s="9">
        <f t="shared" si="190"/>
        <v>0</v>
      </c>
      <c r="AB468" s="11" t="e">
        <f>COUNTIF(H$2:H468,"&gt;0")/(COUNTIF(H$2:H468,"&lt;0")+COUNTIF(H$2:H468,"&gt;0"))</f>
        <v>#DIV/0!</v>
      </c>
      <c r="AC468" s="11" t="e">
        <f t="shared" si="191"/>
        <v>#DIV/0!</v>
      </c>
      <c r="AD468" s="8" t="e">
        <f t="shared" si="192"/>
        <v>#DIV/0!</v>
      </c>
      <c r="AE468" s="11" t="e">
        <f t="shared" si="178"/>
        <v>#DIV/0!</v>
      </c>
      <c r="AF468" s="11" t="e">
        <f t="shared" si="179"/>
        <v>#DIV/0!</v>
      </c>
      <c r="AG468" s="12" t="str">
        <f>IF(ISERROR(SUMIF($G$1:$G468,"&gt;0")/-SUMIF($G$1:$G468,"&lt;0"))=FALSE,SUMIF($G$1:$G468,"&gt;0")/-SUMIF($G$1:$G468,"&lt;0"),"")</f>
        <v/>
      </c>
      <c r="AH468" s="12"/>
      <c r="AI468" s="21" t="str">
        <f t="shared" si="199"/>
        <v/>
      </c>
      <c r="AJ468" s="21" t="str">
        <f t="shared" si="200"/>
        <v/>
      </c>
      <c r="AK468" s="21" t="e">
        <f t="shared" si="201"/>
        <v>#DIV/0!</v>
      </c>
    </row>
    <row r="469" spans="1:37" ht="18.75" customHeight="1" thickBot="1">
      <c r="A469" t="str">
        <f t="shared" si="195"/>
        <v/>
      </c>
      <c r="B469" s="73"/>
      <c r="C469" s="73"/>
      <c r="D469" s="73"/>
      <c r="E469" s="73"/>
      <c r="F469" s="73"/>
      <c r="G469" s="73"/>
      <c r="H469" s="73"/>
      <c r="I469" s="74"/>
      <c r="J469" s="74"/>
      <c r="K469" s="73"/>
      <c r="L469" s="6" t="str">
        <f t="shared" si="180"/>
        <v>Saturday</v>
      </c>
      <c r="M469" s="6" t="str">
        <f t="shared" si="181"/>
        <v>Saturday</v>
      </c>
      <c r="N469" s="6">
        <f t="shared" si="182"/>
        <v>1900</v>
      </c>
      <c r="O469" s="6">
        <f t="shared" si="183"/>
        <v>1</v>
      </c>
      <c r="P469" s="6">
        <f t="shared" si="184"/>
        <v>0</v>
      </c>
      <c r="Q469" s="6">
        <f t="shared" si="185"/>
        <v>0</v>
      </c>
      <c r="R469" s="6">
        <f t="shared" si="186"/>
        <v>0</v>
      </c>
      <c r="S469" s="6" t="str">
        <f t="shared" si="187"/>
        <v>1900/1/0</v>
      </c>
      <c r="T469" s="7">
        <f t="shared" si="193"/>
        <v>0</v>
      </c>
      <c r="U469" s="8">
        <f t="shared" si="188"/>
        <v>10000</v>
      </c>
      <c r="V469" s="7">
        <f t="shared" si="196"/>
        <v>0</v>
      </c>
      <c r="W469" s="9">
        <f t="shared" si="189"/>
        <v>0</v>
      </c>
      <c r="X469" s="9" t="str">
        <f t="shared" si="194"/>
        <v/>
      </c>
      <c r="Y469" s="9" t="str">
        <f t="shared" si="197"/>
        <v/>
      </c>
      <c r="Z469" s="10" t="str">
        <f t="shared" si="198"/>
        <v/>
      </c>
      <c r="AA469" s="9">
        <f t="shared" si="190"/>
        <v>0</v>
      </c>
      <c r="AB469" s="11" t="e">
        <f>COUNTIF(H$2:H469,"&gt;0")/(COUNTIF(H$2:H469,"&lt;0")+COUNTIF(H$2:H469,"&gt;0"))</f>
        <v>#DIV/0!</v>
      </c>
      <c r="AC469" s="11" t="e">
        <f t="shared" si="191"/>
        <v>#DIV/0!</v>
      </c>
      <c r="AD469" s="8" t="e">
        <f t="shared" si="192"/>
        <v>#DIV/0!</v>
      </c>
      <c r="AE469" s="11" t="e">
        <f t="shared" si="178"/>
        <v>#DIV/0!</v>
      </c>
      <c r="AF469" s="11" t="e">
        <f t="shared" si="179"/>
        <v>#DIV/0!</v>
      </c>
      <c r="AG469" s="12" t="str">
        <f>IF(ISERROR(SUMIF($G$1:$G469,"&gt;0")/-SUMIF($G$1:$G469,"&lt;0"))=FALSE,SUMIF($G$1:$G469,"&gt;0")/-SUMIF($G$1:$G469,"&lt;0"),"")</f>
        <v/>
      </c>
      <c r="AH469" s="12"/>
      <c r="AI469" s="21" t="str">
        <f t="shared" si="199"/>
        <v/>
      </c>
      <c r="AJ469" s="21" t="str">
        <f t="shared" si="200"/>
        <v/>
      </c>
      <c r="AK469" s="21" t="e">
        <f t="shared" si="201"/>
        <v>#DIV/0!</v>
      </c>
    </row>
    <row r="470" spans="1:37" ht="18.75" customHeight="1" thickBot="1">
      <c r="A470" t="str">
        <f t="shared" si="195"/>
        <v/>
      </c>
      <c r="B470" s="73"/>
      <c r="C470" s="73"/>
      <c r="D470" s="73"/>
      <c r="E470" s="73"/>
      <c r="F470" s="73"/>
      <c r="G470" s="73"/>
      <c r="H470" s="73"/>
      <c r="I470" s="74"/>
      <c r="J470" s="74"/>
      <c r="K470" s="73"/>
      <c r="L470" s="6" t="str">
        <f t="shared" si="180"/>
        <v>Saturday</v>
      </c>
      <c r="M470" s="6" t="str">
        <f t="shared" si="181"/>
        <v>Saturday</v>
      </c>
      <c r="N470" s="6">
        <f t="shared" si="182"/>
        <v>1900</v>
      </c>
      <c r="O470" s="6">
        <f t="shared" si="183"/>
        <v>1</v>
      </c>
      <c r="P470" s="6">
        <f t="shared" si="184"/>
        <v>0</v>
      </c>
      <c r="Q470" s="6">
        <f t="shared" si="185"/>
        <v>0</v>
      </c>
      <c r="R470" s="6">
        <f t="shared" si="186"/>
        <v>0</v>
      </c>
      <c r="S470" s="6" t="str">
        <f t="shared" si="187"/>
        <v>1900/1/0</v>
      </c>
      <c r="T470" s="7">
        <f t="shared" si="193"/>
        <v>0</v>
      </c>
      <c r="U470" s="8">
        <f t="shared" si="188"/>
        <v>10000</v>
      </c>
      <c r="V470" s="7">
        <f t="shared" si="196"/>
        <v>0</v>
      </c>
      <c r="W470" s="9">
        <f t="shared" si="189"/>
        <v>0</v>
      </c>
      <c r="X470" s="9" t="str">
        <f t="shared" si="194"/>
        <v/>
      </c>
      <c r="Y470" s="9" t="str">
        <f t="shared" si="197"/>
        <v/>
      </c>
      <c r="Z470" s="10" t="str">
        <f t="shared" si="198"/>
        <v/>
      </c>
      <c r="AA470" s="9">
        <f t="shared" si="190"/>
        <v>0</v>
      </c>
      <c r="AB470" s="11" t="e">
        <f>COUNTIF(H$2:H470,"&gt;0")/(COUNTIF(H$2:H470,"&lt;0")+COUNTIF(H$2:H470,"&gt;0"))</f>
        <v>#DIV/0!</v>
      </c>
      <c r="AC470" s="11" t="e">
        <f t="shared" si="191"/>
        <v>#DIV/0!</v>
      </c>
      <c r="AD470" s="8" t="e">
        <f t="shared" si="192"/>
        <v>#DIV/0!</v>
      </c>
      <c r="AE470" s="11" t="e">
        <f t="shared" si="178"/>
        <v>#DIV/0!</v>
      </c>
      <c r="AF470" s="11" t="e">
        <f t="shared" si="179"/>
        <v>#DIV/0!</v>
      </c>
      <c r="AG470" s="12" t="str">
        <f>IF(ISERROR(SUMIF($G$1:$G470,"&gt;0")/-SUMIF($G$1:$G470,"&lt;0"))=FALSE,SUMIF($G$1:$G470,"&gt;0")/-SUMIF($G$1:$G470,"&lt;0"),"")</f>
        <v/>
      </c>
      <c r="AH470" s="12"/>
      <c r="AI470" s="21" t="str">
        <f t="shared" si="199"/>
        <v/>
      </c>
      <c r="AJ470" s="21" t="str">
        <f t="shared" si="200"/>
        <v/>
      </c>
      <c r="AK470" s="21" t="e">
        <f t="shared" si="201"/>
        <v>#DIV/0!</v>
      </c>
    </row>
    <row r="471" spans="1:37" ht="18.75" customHeight="1" thickBot="1">
      <c r="A471" t="str">
        <f t="shared" si="195"/>
        <v/>
      </c>
      <c r="B471" s="73"/>
      <c r="C471" s="73"/>
      <c r="D471" s="73"/>
      <c r="E471" s="73"/>
      <c r="F471" s="73"/>
      <c r="G471" s="73"/>
      <c r="H471" s="73"/>
      <c r="I471" s="74"/>
      <c r="J471" s="74"/>
      <c r="K471" s="73"/>
      <c r="L471" s="6" t="str">
        <f t="shared" si="180"/>
        <v>Saturday</v>
      </c>
      <c r="M471" s="6" t="str">
        <f t="shared" si="181"/>
        <v>Saturday</v>
      </c>
      <c r="N471" s="6">
        <f t="shared" si="182"/>
        <v>1900</v>
      </c>
      <c r="O471" s="6">
        <f t="shared" si="183"/>
        <v>1</v>
      </c>
      <c r="P471" s="6">
        <f t="shared" si="184"/>
        <v>0</v>
      </c>
      <c r="Q471" s="6">
        <f t="shared" si="185"/>
        <v>0</v>
      </c>
      <c r="R471" s="6">
        <f t="shared" si="186"/>
        <v>0</v>
      </c>
      <c r="S471" s="6" t="str">
        <f t="shared" si="187"/>
        <v>1900/1/0</v>
      </c>
      <c r="T471" s="7">
        <f t="shared" si="193"/>
        <v>0</v>
      </c>
      <c r="U471" s="8">
        <f t="shared" si="188"/>
        <v>10000</v>
      </c>
      <c r="V471" s="7">
        <f t="shared" si="196"/>
        <v>0</v>
      </c>
      <c r="W471" s="9">
        <f t="shared" si="189"/>
        <v>0</v>
      </c>
      <c r="X471" s="9" t="str">
        <f t="shared" si="194"/>
        <v/>
      </c>
      <c r="Y471" s="9" t="str">
        <f t="shared" si="197"/>
        <v/>
      </c>
      <c r="Z471" s="10" t="str">
        <f t="shared" si="198"/>
        <v/>
      </c>
      <c r="AA471" s="9">
        <f t="shared" si="190"/>
        <v>0</v>
      </c>
      <c r="AB471" s="11" t="e">
        <f>COUNTIF(H$2:H471,"&gt;0")/(COUNTIF(H$2:H471,"&lt;0")+COUNTIF(H$2:H471,"&gt;0"))</f>
        <v>#DIV/0!</v>
      </c>
      <c r="AC471" s="11" t="e">
        <f t="shared" si="191"/>
        <v>#DIV/0!</v>
      </c>
      <c r="AD471" s="8" t="e">
        <f t="shared" si="192"/>
        <v>#DIV/0!</v>
      </c>
      <c r="AE471" s="11" t="e">
        <f t="shared" si="178"/>
        <v>#DIV/0!</v>
      </c>
      <c r="AF471" s="11" t="e">
        <f t="shared" si="179"/>
        <v>#DIV/0!</v>
      </c>
      <c r="AG471" s="12" t="str">
        <f>IF(ISERROR(SUMIF($G$1:$G471,"&gt;0")/-SUMIF($G$1:$G471,"&lt;0"))=FALSE,SUMIF($G$1:$G471,"&gt;0")/-SUMIF($G$1:$G471,"&lt;0"),"")</f>
        <v/>
      </c>
      <c r="AH471" s="12"/>
      <c r="AI471" s="21" t="str">
        <f t="shared" si="199"/>
        <v/>
      </c>
      <c r="AJ471" s="21" t="str">
        <f t="shared" si="200"/>
        <v/>
      </c>
      <c r="AK471" s="21" t="e">
        <f t="shared" si="201"/>
        <v>#DIV/0!</v>
      </c>
    </row>
    <row r="472" spans="1:37" ht="18.75" customHeight="1" thickBot="1">
      <c r="A472" t="str">
        <f t="shared" si="195"/>
        <v/>
      </c>
      <c r="B472" s="73"/>
      <c r="C472" s="73"/>
      <c r="D472" s="73"/>
      <c r="E472" s="73"/>
      <c r="F472" s="73"/>
      <c r="G472" s="73"/>
      <c r="H472" s="73"/>
      <c r="I472" s="74"/>
      <c r="J472" s="74"/>
      <c r="K472" s="73"/>
      <c r="L472" s="6" t="str">
        <f t="shared" si="180"/>
        <v>Saturday</v>
      </c>
      <c r="M472" s="6" t="str">
        <f t="shared" si="181"/>
        <v>Saturday</v>
      </c>
      <c r="N472" s="6">
        <f t="shared" si="182"/>
        <v>1900</v>
      </c>
      <c r="O472" s="6">
        <f t="shared" si="183"/>
        <v>1</v>
      </c>
      <c r="P472" s="6">
        <f t="shared" si="184"/>
        <v>0</v>
      </c>
      <c r="Q472" s="6">
        <f t="shared" si="185"/>
        <v>0</v>
      </c>
      <c r="R472" s="6">
        <f t="shared" si="186"/>
        <v>0</v>
      </c>
      <c r="S472" s="6" t="str">
        <f t="shared" si="187"/>
        <v>1900/1/0</v>
      </c>
      <c r="T472" s="7">
        <f t="shared" si="193"/>
        <v>0</v>
      </c>
      <c r="U472" s="8">
        <f t="shared" si="188"/>
        <v>10000</v>
      </c>
      <c r="V472" s="7">
        <f t="shared" si="196"/>
        <v>0</v>
      </c>
      <c r="W472" s="9">
        <f t="shared" si="189"/>
        <v>0</v>
      </c>
      <c r="X472" s="9" t="str">
        <f t="shared" si="194"/>
        <v/>
      </c>
      <c r="Y472" s="9" t="str">
        <f t="shared" si="197"/>
        <v/>
      </c>
      <c r="Z472" s="10" t="str">
        <f t="shared" si="198"/>
        <v/>
      </c>
      <c r="AA472" s="9">
        <f t="shared" si="190"/>
        <v>0</v>
      </c>
      <c r="AB472" s="11" t="e">
        <f>COUNTIF(H$2:H472,"&gt;0")/(COUNTIF(H$2:H472,"&lt;0")+COUNTIF(H$2:H472,"&gt;0"))</f>
        <v>#DIV/0!</v>
      </c>
      <c r="AC472" s="11" t="e">
        <f t="shared" si="191"/>
        <v>#DIV/0!</v>
      </c>
      <c r="AD472" s="8" t="e">
        <f t="shared" si="192"/>
        <v>#DIV/0!</v>
      </c>
      <c r="AE472" s="11" t="e">
        <f t="shared" si="178"/>
        <v>#DIV/0!</v>
      </c>
      <c r="AF472" s="11" t="e">
        <f t="shared" si="179"/>
        <v>#DIV/0!</v>
      </c>
      <c r="AG472" s="12" t="str">
        <f>IF(ISERROR(SUMIF($G$1:$G472,"&gt;0")/-SUMIF($G$1:$G472,"&lt;0"))=FALSE,SUMIF($G$1:$G472,"&gt;0")/-SUMIF($G$1:$G472,"&lt;0"),"")</f>
        <v/>
      </c>
      <c r="AH472" s="12"/>
      <c r="AI472" s="21" t="str">
        <f t="shared" si="199"/>
        <v/>
      </c>
      <c r="AJ472" s="21" t="str">
        <f t="shared" si="200"/>
        <v/>
      </c>
      <c r="AK472" s="21" t="e">
        <f t="shared" si="201"/>
        <v>#DIV/0!</v>
      </c>
    </row>
    <row r="473" spans="1:37" ht="18.75" customHeight="1" thickBot="1">
      <c r="A473" t="str">
        <f t="shared" si="195"/>
        <v/>
      </c>
      <c r="B473" s="73"/>
      <c r="C473" s="73"/>
      <c r="D473" s="73"/>
      <c r="E473" s="73"/>
      <c r="F473" s="73"/>
      <c r="G473" s="73"/>
      <c r="H473" s="73"/>
      <c r="I473" s="74"/>
      <c r="J473" s="74"/>
      <c r="K473" s="73"/>
      <c r="L473" s="6" t="str">
        <f t="shared" si="180"/>
        <v>Saturday</v>
      </c>
      <c r="M473" s="6" t="str">
        <f t="shared" si="181"/>
        <v>Saturday</v>
      </c>
      <c r="N473" s="6">
        <f t="shared" si="182"/>
        <v>1900</v>
      </c>
      <c r="O473" s="6">
        <f t="shared" si="183"/>
        <v>1</v>
      </c>
      <c r="P473" s="6">
        <f t="shared" si="184"/>
        <v>0</v>
      </c>
      <c r="Q473" s="6">
        <f t="shared" si="185"/>
        <v>0</v>
      </c>
      <c r="R473" s="6">
        <f t="shared" si="186"/>
        <v>0</v>
      </c>
      <c r="S473" s="6" t="str">
        <f t="shared" si="187"/>
        <v>1900/1/0</v>
      </c>
      <c r="T473" s="7">
        <f t="shared" si="193"/>
        <v>0</v>
      </c>
      <c r="U473" s="8">
        <f t="shared" si="188"/>
        <v>10000</v>
      </c>
      <c r="V473" s="7">
        <f t="shared" si="196"/>
        <v>0</v>
      </c>
      <c r="W473" s="9">
        <f t="shared" si="189"/>
        <v>0</v>
      </c>
      <c r="X473" s="9" t="str">
        <f t="shared" si="194"/>
        <v/>
      </c>
      <c r="Y473" s="9" t="str">
        <f t="shared" si="197"/>
        <v/>
      </c>
      <c r="Z473" s="10" t="str">
        <f t="shared" si="198"/>
        <v/>
      </c>
      <c r="AA473" s="9">
        <f t="shared" si="190"/>
        <v>0</v>
      </c>
      <c r="AB473" s="11" t="e">
        <f>COUNTIF(H$2:H473,"&gt;0")/(COUNTIF(H$2:H473,"&lt;0")+COUNTIF(H$2:H473,"&gt;0"))</f>
        <v>#DIV/0!</v>
      </c>
      <c r="AC473" s="11" t="e">
        <f t="shared" si="191"/>
        <v>#DIV/0!</v>
      </c>
      <c r="AD473" s="8" t="e">
        <f t="shared" si="192"/>
        <v>#DIV/0!</v>
      </c>
      <c r="AE473" s="11" t="e">
        <f t="shared" si="178"/>
        <v>#DIV/0!</v>
      </c>
      <c r="AF473" s="11" t="e">
        <f t="shared" si="179"/>
        <v>#DIV/0!</v>
      </c>
      <c r="AG473" s="12" t="str">
        <f>IF(ISERROR(SUMIF($G$1:$G473,"&gt;0")/-SUMIF($G$1:$G473,"&lt;0"))=FALSE,SUMIF($G$1:$G473,"&gt;0")/-SUMIF($G$1:$G473,"&lt;0"),"")</f>
        <v/>
      </c>
      <c r="AH473" s="12"/>
      <c r="AI473" s="21" t="str">
        <f t="shared" si="199"/>
        <v/>
      </c>
      <c r="AJ473" s="21" t="str">
        <f t="shared" si="200"/>
        <v/>
      </c>
      <c r="AK473" s="21" t="e">
        <f t="shared" si="201"/>
        <v>#DIV/0!</v>
      </c>
    </row>
    <row r="474" spans="1:37" ht="18.75" customHeight="1" thickBot="1">
      <c r="A474" t="str">
        <f t="shared" si="195"/>
        <v/>
      </c>
      <c r="B474" s="73"/>
      <c r="C474" s="73"/>
      <c r="D474" s="73"/>
      <c r="E474" s="73"/>
      <c r="F474" s="73"/>
      <c r="G474" s="73"/>
      <c r="H474" s="73"/>
      <c r="I474" s="74"/>
      <c r="J474" s="74"/>
      <c r="K474" s="73"/>
      <c r="L474" s="6" t="str">
        <f t="shared" si="180"/>
        <v>Saturday</v>
      </c>
      <c r="M474" s="6" t="str">
        <f t="shared" si="181"/>
        <v>Saturday</v>
      </c>
      <c r="N474" s="6">
        <f t="shared" si="182"/>
        <v>1900</v>
      </c>
      <c r="O474" s="6">
        <f t="shared" si="183"/>
        <v>1</v>
      </c>
      <c r="P474" s="6">
        <f t="shared" si="184"/>
        <v>0</v>
      </c>
      <c r="Q474" s="6">
        <f t="shared" si="185"/>
        <v>0</v>
      </c>
      <c r="R474" s="6">
        <f t="shared" si="186"/>
        <v>0</v>
      </c>
      <c r="S474" s="6" t="str">
        <f t="shared" si="187"/>
        <v>1900/1/0</v>
      </c>
      <c r="T474" s="7">
        <f t="shared" si="193"/>
        <v>0</v>
      </c>
      <c r="U474" s="8">
        <f t="shared" si="188"/>
        <v>10000</v>
      </c>
      <c r="V474" s="7">
        <f t="shared" si="196"/>
        <v>0</v>
      </c>
      <c r="W474" s="9">
        <f t="shared" si="189"/>
        <v>0</v>
      </c>
      <c r="X474" s="9" t="str">
        <f t="shared" si="194"/>
        <v/>
      </c>
      <c r="Y474" s="9" t="str">
        <f t="shared" si="197"/>
        <v/>
      </c>
      <c r="Z474" s="10" t="str">
        <f t="shared" si="198"/>
        <v/>
      </c>
      <c r="AA474" s="9">
        <f t="shared" si="190"/>
        <v>0</v>
      </c>
      <c r="AB474" s="11" t="e">
        <f>COUNTIF(H$2:H474,"&gt;0")/(COUNTIF(H$2:H474,"&lt;0")+COUNTIF(H$2:H474,"&gt;0"))</f>
        <v>#DIV/0!</v>
      </c>
      <c r="AC474" s="11" t="e">
        <f t="shared" si="191"/>
        <v>#DIV/0!</v>
      </c>
      <c r="AD474" s="8" t="e">
        <f t="shared" si="192"/>
        <v>#DIV/0!</v>
      </c>
      <c r="AE474" s="11" t="e">
        <f t="shared" si="178"/>
        <v>#DIV/0!</v>
      </c>
      <c r="AF474" s="11" t="e">
        <f t="shared" si="179"/>
        <v>#DIV/0!</v>
      </c>
      <c r="AG474" s="12" t="str">
        <f>IF(ISERROR(SUMIF($G$1:$G474,"&gt;0")/-SUMIF($G$1:$G474,"&lt;0"))=FALSE,SUMIF($G$1:$G474,"&gt;0")/-SUMIF($G$1:$G474,"&lt;0"),"")</f>
        <v/>
      </c>
      <c r="AH474" s="12"/>
      <c r="AI474" s="21" t="str">
        <f t="shared" si="199"/>
        <v/>
      </c>
      <c r="AJ474" s="21" t="str">
        <f t="shared" si="200"/>
        <v/>
      </c>
      <c r="AK474" s="21" t="e">
        <f t="shared" si="201"/>
        <v>#DIV/0!</v>
      </c>
    </row>
    <row r="475" spans="1:37" ht="18.75" customHeight="1" thickBot="1">
      <c r="A475" t="str">
        <f t="shared" si="195"/>
        <v/>
      </c>
      <c r="B475" s="73"/>
      <c r="C475" s="73"/>
      <c r="D475" s="73"/>
      <c r="E475" s="73"/>
      <c r="F475" s="73"/>
      <c r="G475" s="73"/>
      <c r="H475" s="73"/>
      <c r="I475" s="74"/>
      <c r="J475" s="74"/>
      <c r="K475" s="73"/>
      <c r="L475" s="6" t="str">
        <f t="shared" si="180"/>
        <v>Saturday</v>
      </c>
      <c r="M475" s="6" t="str">
        <f t="shared" si="181"/>
        <v>Saturday</v>
      </c>
      <c r="N475" s="6">
        <f t="shared" si="182"/>
        <v>1900</v>
      </c>
      <c r="O475" s="6">
        <f t="shared" si="183"/>
        <v>1</v>
      </c>
      <c r="P475" s="6">
        <f t="shared" si="184"/>
        <v>0</v>
      </c>
      <c r="Q475" s="6">
        <f t="shared" si="185"/>
        <v>0</v>
      </c>
      <c r="R475" s="6">
        <f t="shared" si="186"/>
        <v>0</v>
      </c>
      <c r="S475" s="6" t="str">
        <f t="shared" si="187"/>
        <v>1900/1/0</v>
      </c>
      <c r="T475" s="7">
        <f t="shared" si="193"/>
        <v>0</v>
      </c>
      <c r="U475" s="8">
        <f t="shared" si="188"/>
        <v>10000</v>
      </c>
      <c r="V475" s="7">
        <f t="shared" si="196"/>
        <v>0</v>
      </c>
      <c r="W475" s="9">
        <f t="shared" si="189"/>
        <v>0</v>
      </c>
      <c r="X475" s="9" t="str">
        <f t="shared" si="194"/>
        <v/>
      </c>
      <c r="Y475" s="9" t="str">
        <f t="shared" si="197"/>
        <v/>
      </c>
      <c r="Z475" s="10" t="str">
        <f t="shared" si="198"/>
        <v/>
      </c>
      <c r="AA475" s="9">
        <f t="shared" si="190"/>
        <v>0</v>
      </c>
      <c r="AB475" s="11" t="e">
        <f>COUNTIF(H$2:H475,"&gt;0")/(COUNTIF(H$2:H475,"&lt;0")+COUNTIF(H$2:H475,"&gt;0"))</f>
        <v>#DIV/0!</v>
      </c>
      <c r="AC475" s="11" t="e">
        <f t="shared" si="191"/>
        <v>#DIV/0!</v>
      </c>
      <c r="AD475" s="8" t="e">
        <f t="shared" si="192"/>
        <v>#DIV/0!</v>
      </c>
      <c r="AE475" s="11" t="e">
        <f t="shared" si="178"/>
        <v>#DIV/0!</v>
      </c>
      <c r="AF475" s="11" t="e">
        <f t="shared" si="179"/>
        <v>#DIV/0!</v>
      </c>
      <c r="AG475" s="12" t="str">
        <f>IF(ISERROR(SUMIF($G$1:$G475,"&gt;0")/-SUMIF($G$1:$G475,"&lt;0"))=FALSE,SUMIF($G$1:$G475,"&gt;0")/-SUMIF($G$1:$G475,"&lt;0"),"")</f>
        <v/>
      </c>
      <c r="AH475" s="12"/>
      <c r="AI475" s="21" t="str">
        <f t="shared" si="199"/>
        <v/>
      </c>
      <c r="AJ475" s="21" t="str">
        <f t="shared" si="200"/>
        <v/>
      </c>
      <c r="AK475" s="21" t="e">
        <f t="shared" si="201"/>
        <v>#DIV/0!</v>
      </c>
    </row>
    <row r="476" spans="1:37" ht="18.75" customHeight="1" thickBot="1">
      <c r="A476" t="str">
        <f t="shared" si="195"/>
        <v/>
      </c>
      <c r="B476" s="73"/>
      <c r="C476" s="73"/>
      <c r="D476" s="73"/>
      <c r="E476" s="73"/>
      <c r="F476" s="73"/>
      <c r="G476" s="73"/>
      <c r="H476" s="73"/>
      <c r="I476" s="74"/>
      <c r="J476" s="74"/>
      <c r="K476" s="73"/>
      <c r="L476" s="6" t="str">
        <f t="shared" si="180"/>
        <v>Saturday</v>
      </c>
      <c r="M476" s="6" t="str">
        <f t="shared" si="181"/>
        <v>Saturday</v>
      </c>
      <c r="N476" s="6">
        <f t="shared" si="182"/>
        <v>1900</v>
      </c>
      <c r="O476" s="6">
        <f t="shared" si="183"/>
        <v>1</v>
      </c>
      <c r="P476" s="6">
        <f t="shared" si="184"/>
        <v>0</v>
      </c>
      <c r="Q476" s="6">
        <f t="shared" si="185"/>
        <v>0</v>
      </c>
      <c r="R476" s="6">
        <f t="shared" si="186"/>
        <v>0</v>
      </c>
      <c r="S476" s="6" t="str">
        <f t="shared" si="187"/>
        <v>1900/1/0</v>
      </c>
      <c r="T476" s="7">
        <f t="shared" si="193"/>
        <v>0</v>
      </c>
      <c r="U476" s="8">
        <f t="shared" si="188"/>
        <v>10000</v>
      </c>
      <c r="V476" s="7">
        <f t="shared" si="196"/>
        <v>0</v>
      </c>
      <c r="W476" s="9">
        <f t="shared" si="189"/>
        <v>0</v>
      </c>
      <c r="X476" s="9" t="str">
        <f t="shared" si="194"/>
        <v/>
      </c>
      <c r="Y476" s="9" t="str">
        <f t="shared" si="197"/>
        <v/>
      </c>
      <c r="Z476" s="10" t="str">
        <f t="shared" si="198"/>
        <v/>
      </c>
      <c r="AA476" s="9">
        <f t="shared" si="190"/>
        <v>0</v>
      </c>
      <c r="AB476" s="11" t="e">
        <f>COUNTIF(H$2:H476,"&gt;0")/(COUNTIF(H$2:H476,"&lt;0")+COUNTIF(H$2:H476,"&gt;0"))</f>
        <v>#DIV/0!</v>
      </c>
      <c r="AC476" s="11" t="e">
        <f t="shared" si="191"/>
        <v>#DIV/0!</v>
      </c>
      <c r="AD476" s="8" t="e">
        <f t="shared" si="192"/>
        <v>#DIV/0!</v>
      </c>
      <c r="AE476" s="11" t="e">
        <f t="shared" si="178"/>
        <v>#DIV/0!</v>
      </c>
      <c r="AF476" s="11" t="e">
        <f t="shared" si="179"/>
        <v>#DIV/0!</v>
      </c>
      <c r="AG476" s="12" t="str">
        <f>IF(ISERROR(SUMIF($G$1:$G476,"&gt;0")/-SUMIF($G$1:$G476,"&lt;0"))=FALSE,SUMIF($G$1:$G476,"&gt;0")/-SUMIF($G$1:$G476,"&lt;0"),"")</f>
        <v/>
      </c>
      <c r="AH476" s="12"/>
      <c r="AI476" s="21" t="str">
        <f t="shared" si="199"/>
        <v/>
      </c>
      <c r="AJ476" s="21" t="str">
        <f t="shared" si="200"/>
        <v/>
      </c>
      <c r="AK476" s="21" t="e">
        <f t="shared" si="201"/>
        <v>#DIV/0!</v>
      </c>
    </row>
    <row r="477" spans="1:37" ht="18.75" customHeight="1" thickBot="1">
      <c r="A477" t="str">
        <f t="shared" si="195"/>
        <v/>
      </c>
      <c r="B477" s="73"/>
      <c r="C477" s="73"/>
      <c r="D477" s="73"/>
      <c r="E477" s="73"/>
      <c r="F477" s="73"/>
      <c r="G477" s="73"/>
      <c r="H477" s="73"/>
      <c r="I477" s="74"/>
      <c r="J477" s="74"/>
      <c r="K477" s="73"/>
      <c r="L477" s="6" t="str">
        <f t="shared" si="180"/>
        <v>Saturday</v>
      </c>
      <c r="M477" s="6" t="str">
        <f t="shared" si="181"/>
        <v>Saturday</v>
      </c>
      <c r="N477" s="6">
        <f t="shared" si="182"/>
        <v>1900</v>
      </c>
      <c r="O477" s="6">
        <f t="shared" si="183"/>
        <v>1</v>
      </c>
      <c r="P477" s="6">
        <f t="shared" si="184"/>
        <v>0</v>
      </c>
      <c r="Q477" s="6">
        <f t="shared" si="185"/>
        <v>0</v>
      </c>
      <c r="R477" s="6">
        <f t="shared" si="186"/>
        <v>0</v>
      </c>
      <c r="S477" s="6" t="str">
        <f t="shared" si="187"/>
        <v>1900/1/0</v>
      </c>
      <c r="T477" s="7">
        <f t="shared" si="193"/>
        <v>0</v>
      </c>
      <c r="U477" s="8">
        <f t="shared" si="188"/>
        <v>10000</v>
      </c>
      <c r="V477" s="7">
        <f t="shared" si="196"/>
        <v>0</v>
      </c>
      <c r="W477" s="9">
        <f t="shared" si="189"/>
        <v>0</v>
      </c>
      <c r="X477" s="9" t="str">
        <f t="shared" si="194"/>
        <v/>
      </c>
      <c r="Y477" s="9" t="str">
        <f t="shared" si="197"/>
        <v/>
      </c>
      <c r="Z477" s="10" t="str">
        <f t="shared" si="198"/>
        <v/>
      </c>
      <c r="AA477" s="9">
        <f t="shared" si="190"/>
        <v>0</v>
      </c>
      <c r="AB477" s="11" t="e">
        <f>COUNTIF(H$2:H477,"&gt;0")/(COUNTIF(H$2:H477,"&lt;0")+COUNTIF(H$2:H477,"&gt;0"))</f>
        <v>#DIV/0!</v>
      </c>
      <c r="AC477" s="11" t="e">
        <f t="shared" si="191"/>
        <v>#DIV/0!</v>
      </c>
      <c r="AD477" s="8" t="e">
        <f t="shared" si="192"/>
        <v>#DIV/0!</v>
      </c>
      <c r="AE477" s="11" t="e">
        <f t="shared" si="178"/>
        <v>#DIV/0!</v>
      </c>
      <c r="AF477" s="11" t="e">
        <f t="shared" si="179"/>
        <v>#DIV/0!</v>
      </c>
      <c r="AG477" s="12" t="str">
        <f>IF(ISERROR(SUMIF($G$1:$G477,"&gt;0")/-SUMIF($G$1:$G477,"&lt;0"))=FALSE,SUMIF($G$1:$G477,"&gt;0")/-SUMIF($G$1:$G477,"&lt;0"),"")</f>
        <v/>
      </c>
      <c r="AH477" s="12"/>
      <c r="AI477" s="21" t="str">
        <f t="shared" si="199"/>
        <v/>
      </c>
      <c r="AJ477" s="21" t="str">
        <f t="shared" si="200"/>
        <v/>
      </c>
      <c r="AK477" s="21" t="e">
        <f t="shared" si="201"/>
        <v>#DIV/0!</v>
      </c>
    </row>
    <row r="478" spans="1:37" ht="18.75" customHeight="1" thickBot="1">
      <c r="A478" t="str">
        <f t="shared" si="195"/>
        <v/>
      </c>
      <c r="B478" s="73"/>
      <c r="C478" s="73"/>
      <c r="D478" s="73"/>
      <c r="E478" s="73"/>
      <c r="F478" s="73"/>
      <c r="G478" s="73"/>
      <c r="H478" s="73"/>
      <c r="I478" s="74"/>
      <c r="J478" s="74"/>
      <c r="K478" s="73"/>
      <c r="L478" s="6" t="str">
        <f t="shared" si="180"/>
        <v>Saturday</v>
      </c>
      <c r="M478" s="6" t="str">
        <f t="shared" si="181"/>
        <v>Saturday</v>
      </c>
      <c r="N478" s="6">
        <f t="shared" si="182"/>
        <v>1900</v>
      </c>
      <c r="O478" s="6">
        <f t="shared" si="183"/>
        <v>1</v>
      </c>
      <c r="P478" s="6">
        <f t="shared" si="184"/>
        <v>0</v>
      </c>
      <c r="Q478" s="6">
        <f t="shared" si="185"/>
        <v>0</v>
      </c>
      <c r="R478" s="6">
        <f t="shared" si="186"/>
        <v>0</v>
      </c>
      <c r="S478" s="6" t="str">
        <f t="shared" si="187"/>
        <v>1900/1/0</v>
      </c>
      <c r="T478" s="7">
        <f t="shared" si="193"/>
        <v>0</v>
      </c>
      <c r="U478" s="8">
        <f t="shared" si="188"/>
        <v>10000</v>
      </c>
      <c r="V478" s="7">
        <f t="shared" si="196"/>
        <v>0</v>
      </c>
      <c r="W478" s="9">
        <f t="shared" si="189"/>
        <v>0</v>
      </c>
      <c r="X478" s="9" t="str">
        <f t="shared" si="194"/>
        <v/>
      </c>
      <c r="Y478" s="9" t="str">
        <f t="shared" si="197"/>
        <v/>
      </c>
      <c r="Z478" s="10" t="str">
        <f t="shared" si="198"/>
        <v/>
      </c>
      <c r="AA478" s="9">
        <f t="shared" si="190"/>
        <v>0</v>
      </c>
      <c r="AB478" s="11" t="e">
        <f>COUNTIF(H$2:H478,"&gt;0")/(COUNTIF(H$2:H478,"&lt;0")+COUNTIF(H$2:H478,"&gt;0"))</f>
        <v>#DIV/0!</v>
      </c>
      <c r="AC478" s="11" t="e">
        <f t="shared" si="191"/>
        <v>#DIV/0!</v>
      </c>
      <c r="AD478" s="8" t="e">
        <f t="shared" si="192"/>
        <v>#DIV/0!</v>
      </c>
      <c r="AE478" s="11" t="e">
        <f t="shared" si="178"/>
        <v>#DIV/0!</v>
      </c>
      <c r="AF478" s="11" t="e">
        <f t="shared" si="179"/>
        <v>#DIV/0!</v>
      </c>
      <c r="AG478" s="12" t="str">
        <f>IF(ISERROR(SUMIF($G$1:$G478,"&gt;0")/-SUMIF($G$1:$G478,"&lt;0"))=FALSE,SUMIF($G$1:$G478,"&gt;0")/-SUMIF($G$1:$G478,"&lt;0"),"")</f>
        <v/>
      </c>
      <c r="AH478" s="12"/>
      <c r="AI478" s="21" t="str">
        <f t="shared" si="199"/>
        <v/>
      </c>
      <c r="AJ478" s="21" t="str">
        <f t="shared" si="200"/>
        <v/>
      </c>
      <c r="AK478" s="21" t="e">
        <f t="shared" si="201"/>
        <v>#DIV/0!</v>
      </c>
    </row>
    <row r="479" spans="1:37" ht="18.75" customHeight="1" thickBot="1">
      <c r="A479" t="str">
        <f t="shared" si="195"/>
        <v/>
      </c>
      <c r="B479" s="73"/>
      <c r="C479" s="73"/>
      <c r="D479" s="73"/>
      <c r="E479" s="73"/>
      <c r="F479" s="73"/>
      <c r="G479" s="73"/>
      <c r="H479" s="73"/>
      <c r="I479" s="74"/>
      <c r="J479" s="74"/>
      <c r="K479" s="73"/>
      <c r="L479" s="6" t="str">
        <f t="shared" si="180"/>
        <v>Saturday</v>
      </c>
      <c r="M479" s="6" t="str">
        <f t="shared" si="181"/>
        <v>Saturday</v>
      </c>
      <c r="N479" s="6">
        <f t="shared" si="182"/>
        <v>1900</v>
      </c>
      <c r="O479" s="6">
        <f t="shared" si="183"/>
        <v>1</v>
      </c>
      <c r="P479" s="6">
        <f t="shared" si="184"/>
        <v>0</v>
      </c>
      <c r="Q479" s="6">
        <f t="shared" si="185"/>
        <v>0</v>
      </c>
      <c r="R479" s="6">
        <f t="shared" si="186"/>
        <v>0</v>
      </c>
      <c r="S479" s="6" t="str">
        <f t="shared" si="187"/>
        <v>1900/1/0</v>
      </c>
      <c r="T479" s="7">
        <f t="shared" si="193"/>
        <v>0</v>
      </c>
      <c r="U479" s="8">
        <f t="shared" si="188"/>
        <v>10000</v>
      </c>
      <c r="V479" s="7">
        <f t="shared" si="196"/>
        <v>0</v>
      </c>
      <c r="W479" s="9">
        <f t="shared" si="189"/>
        <v>0</v>
      </c>
      <c r="X479" s="9" t="str">
        <f t="shared" si="194"/>
        <v/>
      </c>
      <c r="Y479" s="9" t="str">
        <f t="shared" si="197"/>
        <v/>
      </c>
      <c r="Z479" s="10" t="str">
        <f t="shared" si="198"/>
        <v/>
      </c>
      <c r="AA479" s="9">
        <f t="shared" si="190"/>
        <v>0</v>
      </c>
      <c r="AB479" s="11" t="e">
        <f>COUNTIF(H$2:H479,"&gt;0")/(COUNTIF(H$2:H479,"&lt;0")+COUNTIF(H$2:H479,"&gt;0"))</f>
        <v>#DIV/0!</v>
      </c>
      <c r="AC479" s="11" t="e">
        <f t="shared" si="191"/>
        <v>#DIV/0!</v>
      </c>
      <c r="AD479" s="8" t="e">
        <f t="shared" si="192"/>
        <v>#DIV/0!</v>
      </c>
      <c r="AE479" s="11" t="e">
        <f t="shared" si="178"/>
        <v>#DIV/0!</v>
      </c>
      <c r="AF479" s="11" t="e">
        <f t="shared" si="179"/>
        <v>#DIV/0!</v>
      </c>
      <c r="AG479" s="12" t="str">
        <f>IF(ISERROR(SUMIF($G$1:$G479,"&gt;0")/-SUMIF($G$1:$G479,"&lt;0"))=FALSE,SUMIF($G$1:$G479,"&gt;0")/-SUMIF($G$1:$G479,"&lt;0"),"")</f>
        <v/>
      </c>
      <c r="AH479" s="12"/>
      <c r="AI479" s="21" t="str">
        <f t="shared" si="199"/>
        <v/>
      </c>
      <c r="AJ479" s="21" t="str">
        <f t="shared" si="200"/>
        <v/>
      </c>
      <c r="AK479" s="21" t="e">
        <f t="shared" si="201"/>
        <v>#DIV/0!</v>
      </c>
    </row>
    <row r="480" spans="1:37" ht="18.75" customHeight="1" thickBot="1">
      <c r="A480" t="str">
        <f t="shared" si="195"/>
        <v/>
      </c>
      <c r="B480" s="73"/>
      <c r="C480" s="73"/>
      <c r="D480" s="73"/>
      <c r="E480" s="73"/>
      <c r="F480" s="73"/>
      <c r="G480" s="73"/>
      <c r="H480" s="73"/>
      <c r="I480" s="74"/>
      <c r="J480" s="74"/>
      <c r="K480" s="73"/>
      <c r="L480" s="6" t="str">
        <f t="shared" si="180"/>
        <v>Saturday</v>
      </c>
      <c r="M480" s="6" t="str">
        <f t="shared" si="181"/>
        <v>Saturday</v>
      </c>
      <c r="N480" s="6">
        <f t="shared" si="182"/>
        <v>1900</v>
      </c>
      <c r="O480" s="6">
        <f t="shared" si="183"/>
        <v>1</v>
      </c>
      <c r="P480" s="6">
        <f t="shared" si="184"/>
        <v>0</v>
      </c>
      <c r="Q480" s="6">
        <f t="shared" si="185"/>
        <v>0</v>
      </c>
      <c r="R480" s="6">
        <f t="shared" si="186"/>
        <v>0</v>
      </c>
      <c r="S480" s="6" t="str">
        <f t="shared" si="187"/>
        <v>1900/1/0</v>
      </c>
      <c r="T480" s="7">
        <f t="shared" si="193"/>
        <v>0</v>
      </c>
      <c r="U480" s="8">
        <f t="shared" si="188"/>
        <v>10000</v>
      </c>
      <c r="V480" s="7">
        <f t="shared" si="196"/>
        <v>0</v>
      </c>
      <c r="W480" s="9">
        <f t="shared" si="189"/>
        <v>0</v>
      </c>
      <c r="X480" s="9" t="str">
        <f t="shared" si="194"/>
        <v/>
      </c>
      <c r="Y480" s="9" t="str">
        <f t="shared" si="197"/>
        <v/>
      </c>
      <c r="Z480" s="10" t="str">
        <f t="shared" si="198"/>
        <v/>
      </c>
      <c r="AA480" s="9">
        <f t="shared" si="190"/>
        <v>0</v>
      </c>
      <c r="AB480" s="11" t="e">
        <f>COUNTIF(H$2:H480,"&gt;0")/(COUNTIF(H$2:H480,"&lt;0")+COUNTIF(H$2:H480,"&gt;0"))</f>
        <v>#DIV/0!</v>
      </c>
      <c r="AC480" s="11" t="e">
        <f t="shared" si="191"/>
        <v>#DIV/0!</v>
      </c>
      <c r="AD480" s="8" t="e">
        <f t="shared" si="192"/>
        <v>#DIV/0!</v>
      </c>
      <c r="AE480" s="11" t="e">
        <f t="shared" ref="AE480:AE543" si="202">COUNTIF($H450:$H480,"&gt;0")/(COUNTIF($H450:$H480,"&lt;0")+COUNTIF($H450:$H480,"&gt;0"))</f>
        <v>#DIV/0!</v>
      </c>
      <c r="AF480" s="11" t="e">
        <f t="shared" ref="AF480:AF543" si="203">SUM($H450:$H480)/COUNT($H450:$H480)</f>
        <v>#DIV/0!</v>
      </c>
      <c r="AG480" s="12" t="str">
        <f>IF(ISERROR(SUMIF($G$1:$G480,"&gt;0")/-SUMIF($G$1:$G480,"&lt;0"))=FALSE,SUMIF($G$1:$G480,"&gt;0")/-SUMIF($G$1:$G480,"&lt;0"),"")</f>
        <v/>
      </c>
      <c r="AH480" s="12"/>
      <c r="AI480" s="21" t="str">
        <f t="shared" si="199"/>
        <v/>
      </c>
      <c r="AJ480" s="21" t="str">
        <f t="shared" si="200"/>
        <v/>
      </c>
      <c r="AK480" s="21" t="e">
        <f t="shared" si="201"/>
        <v>#DIV/0!</v>
      </c>
    </row>
    <row r="481" spans="1:37" ht="18.75" customHeight="1" thickBot="1">
      <c r="A481" t="str">
        <f t="shared" si="195"/>
        <v/>
      </c>
      <c r="B481" s="73"/>
      <c r="C481" s="73"/>
      <c r="D481" s="73"/>
      <c r="E481" s="73"/>
      <c r="F481" s="73"/>
      <c r="G481" s="73"/>
      <c r="H481" s="73"/>
      <c r="I481" s="74"/>
      <c r="J481" s="74"/>
      <c r="K481" s="73"/>
      <c r="L481" s="6" t="str">
        <f t="shared" si="180"/>
        <v>Saturday</v>
      </c>
      <c r="M481" s="6" t="str">
        <f t="shared" si="181"/>
        <v>Saturday</v>
      </c>
      <c r="N481" s="6">
        <f t="shared" si="182"/>
        <v>1900</v>
      </c>
      <c r="O481" s="6">
        <f t="shared" si="183"/>
        <v>1</v>
      </c>
      <c r="P481" s="6">
        <f t="shared" si="184"/>
        <v>0</v>
      </c>
      <c r="Q481" s="6">
        <f t="shared" si="185"/>
        <v>0</v>
      </c>
      <c r="R481" s="6">
        <f t="shared" si="186"/>
        <v>0</v>
      </c>
      <c r="S481" s="6" t="str">
        <f t="shared" si="187"/>
        <v>1900/1/0</v>
      </c>
      <c r="T481" s="7">
        <f t="shared" si="193"/>
        <v>0</v>
      </c>
      <c r="U481" s="8">
        <f t="shared" si="188"/>
        <v>10000</v>
      </c>
      <c r="V481" s="7">
        <f t="shared" si="196"/>
        <v>0</v>
      </c>
      <c r="W481" s="9">
        <f t="shared" si="189"/>
        <v>0</v>
      </c>
      <c r="X481" s="9" t="str">
        <f t="shared" si="194"/>
        <v/>
      </c>
      <c r="Y481" s="9" t="str">
        <f t="shared" si="197"/>
        <v/>
      </c>
      <c r="Z481" s="10" t="str">
        <f t="shared" si="198"/>
        <v/>
      </c>
      <c r="AA481" s="9">
        <f t="shared" si="190"/>
        <v>0</v>
      </c>
      <c r="AB481" s="11" t="e">
        <f>COUNTIF(H$2:H481,"&gt;0")/(COUNTIF(H$2:H481,"&lt;0")+COUNTIF(H$2:H481,"&gt;0"))</f>
        <v>#DIV/0!</v>
      </c>
      <c r="AC481" s="11" t="e">
        <f t="shared" si="191"/>
        <v>#DIV/0!</v>
      </c>
      <c r="AD481" s="8" t="e">
        <f t="shared" si="192"/>
        <v>#DIV/0!</v>
      </c>
      <c r="AE481" s="11" t="e">
        <f t="shared" si="202"/>
        <v>#DIV/0!</v>
      </c>
      <c r="AF481" s="11" t="e">
        <f t="shared" si="203"/>
        <v>#DIV/0!</v>
      </c>
      <c r="AG481" s="12" t="str">
        <f>IF(ISERROR(SUMIF($G$1:$G481,"&gt;0")/-SUMIF($G$1:$G481,"&lt;0"))=FALSE,SUMIF($G$1:$G481,"&gt;0")/-SUMIF($G$1:$G481,"&lt;0"),"")</f>
        <v/>
      </c>
      <c r="AH481" s="12"/>
      <c r="AI481" s="21" t="str">
        <f t="shared" si="199"/>
        <v/>
      </c>
      <c r="AJ481" s="21" t="str">
        <f t="shared" si="200"/>
        <v/>
      </c>
      <c r="AK481" s="21" t="e">
        <f t="shared" si="201"/>
        <v>#DIV/0!</v>
      </c>
    </row>
    <row r="482" spans="1:37" ht="18.75" customHeight="1" thickBot="1">
      <c r="A482" t="str">
        <f t="shared" si="195"/>
        <v/>
      </c>
      <c r="B482" s="73"/>
      <c r="C482" s="73"/>
      <c r="D482" s="73"/>
      <c r="E482" s="73"/>
      <c r="F482" s="73"/>
      <c r="G482" s="73"/>
      <c r="H482" s="73"/>
      <c r="I482" s="74"/>
      <c r="J482" s="74"/>
      <c r="K482" s="73"/>
      <c r="L482" s="6" t="str">
        <f t="shared" si="180"/>
        <v>Saturday</v>
      </c>
      <c r="M482" s="6" t="str">
        <f t="shared" si="181"/>
        <v>Saturday</v>
      </c>
      <c r="N482" s="6">
        <f t="shared" si="182"/>
        <v>1900</v>
      </c>
      <c r="O482" s="6">
        <f t="shared" si="183"/>
        <v>1</v>
      </c>
      <c r="P482" s="6">
        <f t="shared" si="184"/>
        <v>0</v>
      </c>
      <c r="Q482" s="6">
        <f t="shared" si="185"/>
        <v>0</v>
      </c>
      <c r="R482" s="6">
        <f t="shared" si="186"/>
        <v>0</v>
      </c>
      <c r="S482" s="6" t="str">
        <f t="shared" si="187"/>
        <v>1900/1/0</v>
      </c>
      <c r="T482" s="7">
        <f t="shared" si="193"/>
        <v>0</v>
      </c>
      <c r="U482" s="8">
        <f t="shared" si="188"/>
        <v>10000</v>
      </c>
      <c r="V482" s="7">
        <f t="shared" si="196"/>
        <v>0</v>
      </c>
      <c r="W482" s="9">
        <f t="shared" si="189"/>
        <v>0</v>
      </c>
      <c r="X482" s="9" t="str">
        <f t="shared" si="194"/>
        <v/>
      </c>
      <c r="Y482" s="9" t="str">
        <f t="shared" si="197"/>
        <v/>
      </c>
      <c r="Z482" s="10" t="str">
        <f t="shared" si="198"/>
        <v/>
      </c>
      <c r="AA482" s="9">
        <f t="shared" si="190"/>
        <v>0</v>
      </c>
      <c r="AB482" s="11" t="e">
        <f>COUNTIF(H$2:H482,"&gt;0")/(COUNTIF(H$2:H482,"&lt;0")+COUNTIF(H$2:H482,"&gt;0"))</f>
        <v>#DIV/0!</v>
      </c>
      <c r="AC482" s="11" t="e">
        <f t="shared" si="191"/>
        <v>#DIV/0!</v>
      </c>
      <c r="AD482" s="8" t="e">
        <f t="shared" si="192"/>
        <v>#DIV/0!</v>
      </c>
      <c r="AE482" s="11" t="e">
        <f t="shared" si="202"/>
        <v>#DIV/0!</v>
      </c>
      <c r="AF482" s="11" t="e">
        <f t="shared" si="203"/>
        <v>#DIV/0!</v>
      </c>
      <c r="AG482" s="12" t="str">
        <f>IF(ISERROR(SUMIF($G$1:$G482,"&gt;0")/-SUMIF($G$1:$G482,"&lt;0"))=FALSE,SUMIF($G$1:$G482,"&gt;0")/-SUMIF($G$1:$G482,"&lt;0"),"")</f>
        <v/>
      </c>
      <c r="AH482" s="12"/>
      <c r="AI482" s="21" t="str">
        <f t="shared" si="199"/>
        <v/>
      </c>
      <c r="AJ482" s="21" t="str">
        <f t="shared" si="200"/>
        <v/>
      </c>
      <c r="AK482" s="21" t="e">
        <f t="shared" si="201"/>
        <v>#DIV/0!</v>
      </c>
    </row>
    <row r="483" spans="1:37" ht="18.75" customHeight="1" thickBot="1">
      <c r="A483" t="str">
        <f t="shared" si="195"/>
        <v/>
      </c>
      <c r="B483" s="73"/>
      <c r="C483" s="73"/>
      <c r="D483" s="73"/>
      <c r="E483" s="73"/>
      <c r="F483" s="73"/>
      <c r="G483" s="73"/>
      <c r="H483" s="73"/>
      <c r="I483" s="74"/>
      <c r="J483" s="74"/>
      <c r="K483" s="73"/>
      <c r="L483" s="6" t="str">
        <f t="shared" si="180"/>
        <v>Saturday</v>
      </c>
      <c r="M483" s="6" t="str">
        <f t="shared" si="181"/>
        <v>Saturday</v>
      </c>
      <c r="N483" s="6">
        <f t="shared" si="182"/>
        <v>1900</v>
      </c>
      <c r="O483" s="6">
        <f t="shared" si="183"/>
        <v>1</v>
      </c>
      <c r="P483" s="6">
        <f t="shared" si="184"/>
        <v>0</v>
      </c>
      <c r="Q483" s="6">
        <f t="shared" si="185"/>
        <v>0</v>
      </c>
      <c r="R483" s="6">
        <f t="shared" si="186"/>
        <v>0</v>
      </c>
      <c r="S483" s="6" t="str">
        <f t="shared" si="187"/>
        <v>1900/1/0</v>
      </c>
      <c r="T483" s="7">
        <f t="shared" si="193"/>
        <v>0</v>
      </c>
      <c r="U483" s="8">
        <f t="shared" si="188"/>
        <v>10000</v>
      </c>
      <c r="V483" s="7">
        <f t="shared" si="196"/>
        <v>0</v>
      </c>
      <c r="W483" s="9">
        <f t="shared" si="189"/>
        <v>0</v>
      </c>
      <c r="X483" s="9" t="str">
        <f t="shared" si="194"/>
        <v/>
      </c>
      <c r="Y483" s="9" t="str">
        <f t="shared" si="197"/>
        <v/>
      </c>
      <c r="Z483" s="10" t="str">
        <f t="shared" si="198"/>
        <v/>
      </c>
      <c r="AA483" s="9">
        <f t="shared" si="190"/>
        <v>0</v>
      </c>
      <c r="AB483" s="11" t="e">
        <f>COUNTIF(H$2:H483,"&gt;0")/(COUNTIF(H$2:H483,"&lt;0")+COUNTIF(H$2:H483,"&gt;0"))</f>
        <v>#DIV/0!</v>
      </c>
      <c r="AC483" s="11" t="e">
        <f t="shared" si="191"/>
        <v>#DIV/0!</v>
      </c>
      <c r="AD483" s="8" t="e">
        <f t="shared" si="192"/>
        <v>#DIV/0!</v>
      </c>
      <c r="AE483" s="11" t="e">
        <f t="shared" si="202"/>
        <v>#DIV/0!</v>
      </c>
      <c r="AF483" s="11" t="e">
        <f t="shared" si="203"/>
        <v>#DIV/0!</v>
      </c>
      <c r="AG483" s="12" t="str">
        <f>IF(ISERROR(SUMIF($G$1:$G483,"&gt;0")/-SUMIF($G$1:$G483,"&lt;0"))=FALSE,SUMIF($G$1:$G483,"&gt;0")/-SUMIF($G$1:$G483,"&lt;0"),"")</f>
        <v/>
      </c>
      <c r="AH483" s="12"/>
      <c r="AI483" s="21" t="str">
        <f t="shared" si="199"/>
        <v/>
      </c>
      <c r="AJ483" s="21" t="str">
        <f t="shared" si="200"/>
        <v/>
      </c>
      <c r="AK483" s="21" t="e">
        <f t="shared" si="201"/>
        <v>#DIV/0!</v>
      </c>
    </row>
    <row r="484" spans="1:37" ht="18.75" customHeight="1" thickBot="1">
      <c r="A484" t="str">
        <f t="shared" si="195"/>
        <v/>
      </c>
      <c r="B484" s="73"/>
      <c r="C484" s="73"/>
      <c r="D484" s="73"/>
      <c r="E484" s="73"/>
      <c r="F484" s="73"/>
      <c r="G484" s="73"/>
      <c r="H484" s="73"/>
      <c r="I484" s="74"/>
      <c r="J484" s="74"/>
      <c r="K484" s="73"/>
      <c r="L484" s="6" t="str">
        <f t="shared" si="180"/>
        <v>Saturday</v>
      </c>
      <c r="M484" s="6" t="str">
        <f t="shared" si="181"/>
        <v>Saturday</v>
      </c>
      <c r="N484" s="6">
        <f t="shared" si="182"/>
        <v>1900</v>
      </c>
      <c r="O484" s="6">
        <f t="shared" si="183"/>
        <v>1</v>
      </c>
      <c r="P484" s="6">
        <f t="shared" si="184"/>
        <v>0</v>
      </c>
      <c r="Q484" s="6">
        <f t="shared" si="185"/>
        <v>0</v>
      </c>
      <c r="R484" s="6">
        <f t="shared" si="186"/>
        <v>0</v>
      </c>
      <c r="S484" s="6" t="str">
        <f t="shared" si="187"/>
        <v>1900/1/0</v>
      </c>
      <c r="T484" s="7">
        <f t="shared" si="193"/>
        <v>0</v>
      </c>
      <c r="U484" s="8">
        <f t="shared" si="188"/>
        <v>10000</v>
      </c>
      <c r="V484" s="7">
        <f t="shared" si="196"/>
        <v>0</v>
      </c>
      <c r="W484" s="9">
        <f t="shared" si="189"/>
        <v>0</v>
      </c>
      <c r="X484" s="9" t="str">
        <f t="shared" si="194"/>
        <v/>
      </c>
      <c r="Y484" s="9" t="str">
        <f t="shared" si="197"/>
        <v/>
      </c>
      <c r="Z484" s="10" t="str">
        <f t="shared" si="198"/>
        <v/>
      </c>
      <c r="AA484" s="9">
        <f t="shared" si="190"/>
        <v>0</v>
      </c>
      <c r="AB484" s="11" t="e">
        <f>COUNTIF(H$2:H484,"&gt;0")/(COUNTIF(H$2:H484,"&lt;0")+COUNTIF(H$2:H484,"&gt;0"))</f>
        <v>#DIV/0!</v>
      </c>
      <c r="AC484" s="11" t="e">
        <f t="shared" si="191"/>
        <v>#DIV/0!</v>
      </c>
      <c r="AD484" s="8" t="e">
        <f t="shared" si="192"/>
        <v>#DIV/0!</v>
      </c>
      <c r="AE484" s="11" t="e">
        <f t="shared" si="202"/>
        <v>#DIV/0!</v>
      </c>
      <c r="AF484" s="11" t="e">
        <f t="shared" si="203"/>
        <v>#DIV/0!</v>
      </c>
      <c r="AG484" s="12" t="str">
        <f>IF(ISERROR(SUMIF($G$1:$G484,"&gt;0")/-SUMIF($G$1:$G484,"&lt;0"))=FALSE,SUMIF($G$1:$G484,"&gt;0")/-SUMIF($G$1:$G484,"&lt;0"),"")</f>
        <v/>
      </c>
      <c r="AH484" s="12"/>
      <c r="AI484" s="21" t="str">
        <f t="shared" si="199"/>
        <v/>
      </c>
      <c r="AJ484" s="21" t="str">
        <f t="shared" si="200"/>
        <v/>
      </c>
      <c r="AK484" s="21" t="e">
        <f t="shared" si="201"/>
        <v>#DIV/0!</v>
      </c>
    </row>
    <row r="485" spans="1:37" ht="18.75" customHeight="1" thickBot="1">
      <c r="A485" t="str">
        <f t="shared" si="195"/>
        <v/>
      </c>
      <c r="B485" s="73"/>
      <c r="C485" s="73"/>
      <c r="D485" s="73"/>
      <c r="E485" s="73"/>
      <c r="F485" s="73"/>
      <c r="G485" s="73"/>
      <c r="H485" s="73"/>
      <c r="I485" s="74"/>
      <c r="J485" s="74"/>
      <c r="K485" s="73"/>
      <c r="L485" s="6" t="str">
        <f t="shared" si="180"/>
        <v>Saturday</v>
      </c>
      <c r="M485" s="6" t="str">
        <f t="shared" si="181"/>
        <v>Saturday</v>
      </c>
      <c r="N485" s="6">
        <f t="shared" si="182"/>
        <v>1900</v>
      </c>
      <c r="O485" s="6">
        <f t="shared" si="183"/>
        <v>1</v>
      </c>
      <c r="P485" s="6">
        <f t="shared" si="184"/>
        <v>0</v>
      </c>
      <c r="Q485" s="6">
        <f t="shared" si="185"/>
        <v>0</v>
      </c>
      <c r="R485" s="6">
        <f t="shared" si="186"/>
        <v>0</v>
      </c>
      <c r="S485" s="6" t="str">
        <f t="shared" si="187"/>
        <v>1900/1/0</v>
      </c>
      <c r="T485" s="7">
        <f t="shared" si="193"/>
        <v>0</v>
      </c>
      <c r="U485" s="8">
        <f t="shared" si="188"/>
        <v>10000</v>
      </c>
      <c r="V485" s="7">
        <f t="shared" si="196"/>
        <v>0</v>
      </c>
      <c r="W485" s="9">
        <f t="shared" si="189"/>
        <v>0</v>
      </c>
      <c r="X485" s="9" t="str">
        <f t="shared" si="194"/>
        <v/>
      </c>
      <c r="Y485" s="9" t="str">
        <f t="shared" si="197"/>
        <v/>
      </c>
      <c r="Z485" s="10" t="str">
        <f t="shared" si="198"/>
        <v/>
      </c>
      <c r="AA485" s="9">
        <f t="shared" si="190"/>
        <v>0</v>
      </c>
      <c r="AB485" s="11" t="e">
        <f>COUNTIF(H$2:H485,"&gt;0")/(COUNTIF(H$2:H485,"&lt;0")+COUNTIF(H$2:H485,"&gt;0"))</f>
        <v>#DIV/0!</v>
      </c>
      <c r="AC485" s="11" t="e">
        <f t="shared" si="191"/>
        <v>#DIV/0!</v>
      </c>
      <c r="AD485" s="8" t="e">
        <f t="shared" si="192"/>
        <v>#DIV/0!</v>
      </c>
      <c r="AE485" s="11" t="e">
        <f t="shared" si="202"/>
        <v>#DIV/0!</v>
      </c>
      <c r="AF485" s="11" t="e">
        <f t="shared" si="203"/>
        <v>#DIV/0!</v>
      </c>
      <c r="AG485" s="12" t="str">
        <f>IF(ISERROR(SUMIF($G$1:$G485,"&gt;0")/-SUMIF($G$1:$G485,"&lt;0"))=FALSE,SUMIF($G$1:$G485,"&gt;0")/-SUMIF($G$1:$G485,"&lt;0"),"")</f>
        <v/>
      </c>
      <c r="AH485" s="12"/>
      <c r="AI485" s="21" t="str">
        <f t="shared" si="199"/>
        <v/>
      </c>
      <c r="AJ485" s="21" t="str">
        <f t="shared" si="200"/>
        <v/>
      </c>
      <c r="AK485" s="21" t="e">
        <f t="shared" si="201"/>
        <v>#DIV/0!</v>
      </c>
    </row>
    <row r="486" spans="1:37" ht="18.75" customHeight="1" thickBot="1">
      <c r="A486" t="str">
        <f t="shared" si="195"/>
        <v/>
      </c>
      <c r="B486" s="73"/>
      <c r="C486" s="73"/>
      <c r="D486" s="73"/>
      <c r="E486" s="73"/>
      <c r="F486" s="73"/>
      <c r="G486" s="73"/>
      <c r="H486" s="73"/>
      <c r="I486" s="74"/>
      <c r="J486" s="74"/>
      <c r="K486" s="73"/>
      <c r="L486" s="6" t="str">
        <f t="shared" si="180"/>
        <v>Saturday</v>
      </c>
      <c r="M486" s="6" t="str">
        <f t="shared" si="181"/>
        <v>Saturday</v>
      </c>
      <c r="N486" s="6">
        <f t="shared" si="182"/>
        <v>1900</v>
      </c>
      <c r="O486" s="6">
        <f t="shared" si="183"/>
        <v>1</v>
      </c>
      <c r="P486" s="6">
        <f t="shared" si="184"/>
        <v>0</v>
      </c>
      <c r="Q486" s="6">
        <f t="shared" si="185"/>
        <v>0</v>
      </c>
      <c r="R486" s="6">
        <f t="shared" si="186"/>
        <v>0</v>
      </c>
      <c r="S486" s="6" t="str">
        <f t="shared" si="187"/>
        <v>1900/1/0</v>
      </c>
      <c r="T486" s="7">
        <f t="shared" si="193"/>
        <v>0</v>
      </c>
      <c r="U486" s="8">
        <f t="shared" si="188"/>
        <v>10000</v>
      </c>
      <c r="V486" s="7">
        <f t="shared" si="196"/>
        <v>0</v>
      </c>
      <c r="W486" s="9">
        <f t="shared" si="189"/>
        <v>0</v>
      </c>
      <c r="X486" s="9" t="str">
        <f t="shared" si="194"/>
        <v/>
      </c>
      <c r="Y486" s="9" t="str">
        <f t="shared" si="197"/>
        <v/>
      </c>
      <c r="Z486" s="10" t="str">
        <f t="shared" si="198"/>
        <v/>
      </c>
      <c r="AA486" s="9">
        <f t="shared" si="190"/>
        <v>0</v>
      </c>
      <c r="AB486" s="11" t="e">
        <f>COUNTIF(H$2:H486,"&gt;0")/(COUNTIF(H$2:H486,"&lt;0")+COUNTIF(H$2:H486,"&gt;0"))</f>
        <v>#DIV/0!</v>
      </c>
      <c r="AC486" s="11" t="e">
        <f t="shared" si="191"/>
        <v>#DIV/0!</v>
      </c>
      <c r="AD486" s="8" t="e">
        <f t="shared" si="192"/>
        <v>#DIV/0!</v>
      </c>
      <c r="AE486" s="11" t="e">
        <f t="shared" si="202"/>
        <v>#DIV/0!</v>
      </c>
      <c r="AF486" s="11" t="e">
        <f t="shared" si="203"/>
        <v>#DIV/0!</v>
      </c>
      <c r="AG486" s="12" t="str">
        <f>IF(ISERROR(SUMIF($G$1:$G486,"&gt;0")/-SUMIF($G$1:$G486,"&lt;0"))=FALSE,SUMIF($G$1:$G486,"&gt;0")/-SUMIF($G$1:$G486,"&lt;0"),"")</f>
        <v/>
      </c>
      <c r="AH486" s="12"/>
      <c r="AI486" s="21" t="str">
        <f t="shared" si="199"/>
        <v/>
      </c>
      <c r="AJ486" s="21" t="str">
        <f t="shared" si="200"/>
        <v/>
      </c>
      <c r="AK486" s="21" t="e">
        <f t="shared" si="201"/>
        <v>#DIV/0!</v>
      </c>
    </row>
    <row r="487" spans="1:37" ht="18.75" customHeight="1" thickBot="1">
      <c r="A487" t="str">
        <f t="shared" si="195"/>
        <v/>
      </c>
      <c r="B487" s="73"/>
      <c r="C487" s="73"/>
      <c r="D487" s="73"/>
      <c r="E487" s="73"/>
      <c r="F487" s="73"/>
      <c r="G487" s="73"/>
      <c r="H487" s="73"/>
      <c r="I487" s="74"/>
      <c r="J487" s="74"/>
      <c r="K487" s="73"/>
      <c r="L487" s="6" t="str">
        <f t="shared" si="180"/>
        <v>Saturday</v>
      </c>
      <c r="M487" s="6" t="str">
        <f t="shared" si="181"/>
        <v>Saturday</v>
      </c>
      <c r="N487" s="6">
        <f t="shared" si="182"/>
        <v>1900</v>
      </c>
      <c r="O487" s="6">
        <f t="shared" si="183"/>
        <v>1</v>
      </c>
      <c r="P487" s="6">
        <f t="shared" si="184"/>
        <v>0</v>
      </c>
      <c r="Q487" s="6">
        <f t="shared" si="185"/>
        <v>0</v>
      </c>
      <c r="R487" s="6">
        <f t="shared" si="186"/>
        <v>0</v>
      </c>
      <c r="S487" s="6" t="str">
        <f t="shared" si="187"/>
        <v>1900/1/0</v>
      </c>
      <c r="T487" s="7">
        <f t="shared" si="193"/>
        <v>0</v>
      </c>
      <c r="U487" s="8">
        <f t="shared" si="188"/>
        <v>10000</v>
      </c>
      <c r="V487" s="7">
        <f t="shared" si="196"/>
        <v>0</v>
      </c>
      <c r="W487" s="9">
        <f t="shared" si="189"/>
        <v>0</v>
      </c>
      <c r="X487" s="9" t="str">
        <f t="shared" si="194"/>
        <v/>
      </c>
      <c r="Y487" s="9" t="str">
        <f t="shared" si="197"/>
        <v/>
      </c>
      <c r="Z487" s="10" t="str">
        <f t="shared" si="198"/>
        <v/>
      </c>
      <c r="AA487" s="9">
        <f t="shared" si="190"/>
        <v>0</v>
      </c>
      <c r="AB487" s="11" t="e">
        <f>COUNTIF(H$2:H487,"&gt;0")/(COUNTIF(H$2:H487,"&lt;0")+COUNTIF(H$2:H487,"&gt;0"))</f>
        <v>#DIV/0!</v>
      </c>
      <c r="AC487" s="11" t="e">
        <f t="shared" si="191"/>
        <v>#DIV/0!</v>
      </c>
      <c r="AD487" s="8" t="e">
        <f t="shared" si="192"/>
        <v>#DIV/0!</v>
      </c>
      <c r="AE487" s="11" t="e">
        <f t="shared" si="202"/>
        <v>#DIV/0!</v>
      </c>
      <c r="AF487" s="11" t="e">
        <f t="shared" si="203"/>
        <v>#DIV/0!</v>
      </c>
      <c r="AG487" s="12" t="str">
        <f>IF(ISERROR(SUMIF($G$1:$G487,"&gt;0")/-SUMIF($G$1:$G487,"&lt;0"))=FALSE,SUMIF($G$1:$G487,"&gt;0")/-SUMIF($G$1:$G487,"&lt;0"),"")</f>
        <v/>
      </c>
      <c r="AH487" s="12"/>
      <c r="AI487" s="21" t="str">
        <f t="shared" si="199"/>
        <v/>
      </c>
      <c r="AJ487" s="21" t="str">
        <f t="shared" si="200"/>
        <v/>
      </c>
      <c r="AK487" s="21" t="e">
        <f t="shared" si="201"/>
        <v>#DIV/0!</v>
      </c>
    </row>
    <row r="488" spans="1:37" ht="18.75" customHeight="1" thickBot="1">
      <c r="A488" t="str">
        <f t="shared" si="195"/>
        <v/>
      </c>
      <c r="B488" s="73"/>
      <c r="C488" s="73"/>
      <c r="D488" s="73"/>
      <c r="E488" s="73"/>
      <c r="F488" s="73"/>
      <c r="G488" s="73"/>
      <c r="H488" s="73"/>
      <c r="I488" s="74"/>
      <c r="J488" s="74"/>
      <c r="K488" s="73"/>
      <c r="L488" s="6" t="str">
        <f t="shared" si="180"/>
        <v>Saturday</v>
      </c>
      <c r="M488" s="6" t="str">
        <f t="shared" si="181"/>
        <v>Saturday</v>
      </c>
      <c r="N488" s="6">
        <f t="shared" si="182"/>
        <v>1900</v>
      </c>
      <c r="O488" s="6">
        <f t="shared" si="183"/>
        <v>1</v>
      </c>
      <c r="P488" s="6">
        <f t="shared" si="184"/>
        <v>0</v>
      </c>
      <c r="Q488" s="6">
        <f t="shared" si="185"/>
        <v>0</v>
      </c>
      <c r="R488" s="6">
        <f t="shared" si="186"/>
        <v>0</v>
      </c>
      <c r="S488" s="6" t="str">
        <f t="shared" si="187"/>
        <v>1900/1/0</v>
      </c>
      <c r="T488" s="7">
        <f t="shared" si="193"/>
        <v>0</v>
      </c>
      <c r="U488" s="8">
        <f t="shared" si="188"/>
        <v>10000</v>
      </c>
      <c r="V488" s="7">
        <f t="shared" si="196"/>
        <v>0</v>
      </c>
      <c r="W488" s="9">
        <f t="shared" si="189"/>
        <v>0</v>
      </c>
      <c r="X488" s="9" t="str">
        <f t="shared" si="194"/>
        <v/>
      </c>
      <c r="Y488" s="9" t="str">
        <f t="shared" si="197"/>
        <v/>
      </c>
      <c r="Z488" s="10" t="str">
        <f t="shared" si="198"/>
        <v/>
      </c>
      <c r="AA488" s="9">
        <f t="shared" si="190"/>
        <v>0</v>
      </c>
      <c r="AB488" s="11" t="e">
        <f>COUNTIF(H$2:H488,"&gt;0")/(COUNTIF(H$2:H488,"&lt;0")+COUNTIF(H$2:H488,"&gt;0"))</f>
        <v>#DIV/0!</v>
      </c>
      <c r="AC488" s="11" t="e">
        <f t="shared" si="191"/>
        <v>#DIV/0!</v>
      </c>
      <c r="AD488" s="8" t="e">
        <f t="shared" si="192"/>
        <v>#DIV/0!</v>
      </c>
      <c r="AE488" s="11" t="e">
        <f t="shared" si="202"/>
        <v>#DIV/0!</v>
      </c>
      <c r="AF488" s="11" t="e">
        <f t="shared" si="203"/>
        <v>#DIV/0!</v>
      </c>
      <c r="AG488" s="12" t="str">
        <f>IF(ISERROR(SUMIF($G$1:$G488,"&gt;0")/-SUMIF($G$1:$G488,"&lt;0"))=FALSE,SUMIF($G$1:$G488,"&gt;0")/-SUMIF($G$1:$G488,"&lt;0"),"")</f>
        <v/>
      </c>
      <c r="AH488" s="12"/>
      <c r="AI488" s="21" t="str">
        <f t="shared" si="199"/>
        <v/>
      </c>
      <c r="AJ488" s="21" t="str">
        <f t="shared" si="200"/>
        <v/>
      </c>
      <c r="AK488" s="21" t="e">
        <f t="shared" si="201"/>
        <v>#DIV/0!</v>
      </c>
    </row>
    <row r="489" spans="1:37" ht="18.75" customHeight="1" thickBot="1">
      <c r="A489" t="str">
        <f t="shared" si="195"/>
        <v/>
      </c>
      <c r="B489" s="73"/>
      <c r="C489" s="73"/>
      <c r="D489" s="73"/>
      <c r="E489" s="73"/>
      <c r="F489" s="73"/>
      <c r="G489" s="73"/>
      <c r="H489" s="73"/>
      <c r="I489" s="74"/>
      <c r="J489" s="74"/>
      <c r="K489" s="73"/>
      <c r="L489" s="6" t="str">
        <f t="shared" si="180"/>
        <v>Saturday</v>
      </c>
      <c r="M489" s="6" t="str">
        <f t="shared" si="181"/>
        <v>Saturday</v>
      </c>
      <c r="N489" s="6">
        <f t="shared" si="182"/>
        <v>1900</v>
      </c>
      <c r="O489" s="6">
        <f t="shared" si="183"/>
        <v>1</v>
      </c>
      <c r="P489" s="6">
        <f t="shared" si="184"/>
        <v>0</v>
      </c>
      <c r="Q489" s="6">
        <f t="shared" si="185"/>
        <v>0</v>
      </c>
      <c r="R489" s="6">
        <f t="shared" si="186"/>
        <v>0</v>
      </c>
      <c r="S489" s="6" t="str">
        <f t="shared" si="187"/>
        <v>1900/1/0</v>
      </c>
      <c r="T489" s="7">
        <f t="shared" si="193"/>
        <v>0</v>
      </c>
      <c r="U489" s="8">
        <f t="shared" si="188"/>
        <v>10000</v>
      </c>
      <c r="V489" s="7">
        <f t="shared" si="196"/>
        <v>0</v>
      </c>
      <c r="W489" s="9">
        <f t="shared" si="189"/>
        <v>0</v>
      </c>
      <c r="X489" s="9" t="str">
        <f t="shared" si="194"/>
        <v/>
      </c>
      <c r="Y489" s="9" t="str">
        <f t="shared" si="197"/>
        <v/>
      </c>
      <c r="Z489" s="10" t="str">
        <f t="shared" si="198"/>
        <v/>
      </c>
      <c r="AA489" s="9">
        <f t="shared" si="190"/>
        <v>0</v>
      </c>
      <c r="AB489" s="11" t="e">
        <f>COUNTIF(H$2:H489,"&gt;0")/(COUNTIF(H$2:H489,"&lt;0")+COUNTIF(H$2:H489,"&gt;0"))</f>
        <v>#DIV/0!</v>
      </c>
      <c r="AC489" s="11" t="e">
        <f t="shared" si="191"/>
        <v>#DIV/0!</v>
      </c>
      <c r="AD489" s="8" t="e">
        <f t="shared" si="192"/>
        <v>#DIV/0!</v>
      </c>
      <c r="AE489" s="11" t="e">
        <f t="shared" si="202"/>
        <v>#DIV/0!</v>
      </c>
      <c r="AF489" s="11" t="e">
        <f t="shared" si="203"/>
        <v>#DIV/0!</v>
      </c>
      <c r="AG489" s="12" t="str">
        <f>IF(ISERROR(SUMIF($G$1:$G489,"&gt;0")/-SUMIF($G$1:$G489,"&lt;0"))=FALSE,SUMIF($G$1:$G489,"&gt;0")/-SUMIF($G$1:$G489,"&lt;0"),"")</f>
        <v/>
      </c>
      <c r="AH489" s="12"/>
      <c r="AI489" s="21" t="str">
        <f t="shared" si="199"/>
        <v/>
      </c>
      <c r="AJ489" s="21" t="str">
        <f t="shared" si="200"/>
        <v/>
      </c>
      <c r="AK489" s="21" t="e">
        <f t="shared" si="201"/>
        <v>#DIV/0!</v>
      </c>
    </row>
    <row r="490" spans="1:37" ht="18.75" customHeight="1" thickBot="1">
      <c r="A490" t="str">
        <f t="shared" si="195"/>
        <v/>
      </c>
      <c r="B490" s="73"/>
      <c r="C490" s="73"/>
      <c r="D490" s="73"/>
      <c r="E490" s="73"/>
      <c r="F490" s="73"/>
      <c r="G490" s="73"/>
      <c r="H490" s="73"/>
      <c r="I490" s="74"/>
      <c r="J490" s="74"/>
      <c r="K490" s="73"/>
      <c r="L490" s="6" t="str">
        <f t="shared" si="180"/>
        <v>Saturday</v>
      </c>
      <c r="M490" s="6" t="str">
        <f t="shared" si="181"/>
        <v>Saturday</v>
      </c>
      <c r="N490" s="6">
        <f t="shared" si="182"/>
        <v>1900</v>
      </c>
      <c r="O490" s="6">
        <f t="shared" si="183"/>
        <v>1</v>
      </c>
      <c r="P490" s="6">
        <f t="shared" si="184"/>
        <v>0</v>
      </c>
      <c r="Q490" s="6">
        <f t="shared" si="185"/>
        <v>0</v>
      </c>
      <c r="R490" s="6">
        <f t="shared" si="186"/>
        <v>0</v>
      </c>
      <c r="S490" s="6" t="str">
        <f t="shared" si="187"/>
        <v>1900/1/0</v>
      </c>
      <c r="T490" s="7">
        <f t="shared" si="193"/>
        <v>0</v>
      </c>
      <c r="U490" s="8">
        <f t="shared" si="188"/>
        <v>10000</v>
      </c>
      <c r="V490" s="7">
        <f t="shared" si="196"/>
        <v>0</v>
      </c>
      <c r="W490" s="9">
        <f t="shared" si="189"/>
        <v>0</v>
      </c>
      <c r="X490" s="9" t="str">
        <f t="shared" si="194"/>
        <v/>
      </c>
      <c r="Y490" s="9" t="str">
        <f t="shared" si="197"/>
        <v/>
      </c>
      <c r="Z490" s="10" t="str">
        <f t="shared" si="198"/>
        <v/>
      </c>
      <c r="AA490" s="9">
        <f t="shared" si="190"/>
        <v>0</v>
      </c>
      <c r="AB490" s="11" t="e">
        <f>COUNTIF(H$2:H490,"&gt;0")/(COUNTIF(H$2:H490,"&lt;0")+COUNTIF(H$2:H490,"&gt;0"))</f>
        <v>#DIV/0!</v>
      </c>
      <c r="AC490" s="11" t="e">
        <f t="shared" si="191"/>
        <v>#DIV/0!</v>
      </c>
      <c r="AD490" s="8" t="e">
        <f t="shared" si="192"/>
        <v>#DIV/0!</v>
      </c>
      <c r="AE490" s="11" t="e">
        <f t="shared" si="202"/>
        <v>#DIV/0!</v>
      </c>
      <c r="AF490" s="11" t="e">
        <f t="shared" si="203"/>
        <v>#DIV/0!</v>
      </c>
      <c r="AG490" s="12" t="str">
        <f>IF(ISERROR(SUMIF($G$1:$G490,"&gt;0")/-SUMIF($G$1:$G490,"&lt;0"))=FALSE,SUMIF($G$1:$G490,"&gt;0")/-SUMIF($G$1:$G490,"&lt;0"),"")</f>
        <v/>
      </c>
      <c r="AH490" s="12"/>
      <c r="AI490" s="21" t="str">
        <f t="shared" si="199"/>
        <v/>
      </c>
      <c r="AJ490" s="21" t="str">
        <f t="shared" si="200"/>
        <v/>
      </c>
      <c r="AK490" s="21" t="e">
        <f t="shared" si="201"/>
        <v>#DIV/0!</v>
      </c>
    </row>
    <row r="491" spans="1:37" ht="18.75" customHeight="1" thickBot="1">
      <c r="A491" t="str">
        <f t="shared" si="195"/>
        <v/>
      </c>
      <c r="B491" s="73"/>
      <c r="C491" s="73"/>
      <c r="D491" s="73"/>
      <c r="E491" s="73"/>
      <c r="F491" s="73"/>
      <c r="G491" s="73"/>
      <c r="H491" s="73"/>
      <c r="I491" s="74"/>
      <c r="J491" s="74"/>
      <c r="K491" s="73"/>
      <c r="L491" s="6" t="str">
        <f t="shared" si="180"/>
        <v>Saturday</v>
      </c>
      <c r="M491" s="6" t="str">
        <f t="shared" si="181"/>
        <v>Saturday</v>
      </c>
      <c r="N491" s="6">
        <f t="shared" si="182"/>
        <v>1900</v>
      </c>
      <c r="O491" s="6">
        <f t="shared" si="183"/>
        <v>1</v>
      </c>
      <c r="P491" s="6">
        <f t="shared" si="184"/>
        <v>0</v>
      </c>
      <c r="Q491" s="6">
        <f t="shared" si="185"/>
        <v>0</v>
      </c>
      <c r="R491" s="6">
        <f t="shared" si="186"/>
        <v>0</v>
      </c>
      <c r="S491" s="6" t="str">
        <f t="shared" si="187"/>
        <v>1900/1/0</v>
      </c>
      <c r="T491" s="7">
        <f t="shared" si="193"/>
        <v>0</v>
      </c>
      <c r="U491" s="8">
        <f t="shared" si="188"/>
        <v>10000</v>
      </c>
      <c r="V491" s="7">
        <f t="shared" si="196"/>
        <v>0</v>
      </c>
      <c r="W491" s="9">
        <f t="shared" si="189"/>
        <v>0</v>
      </c>
      <c r="X491" s="9" t="str">
        <f t="shared" si="194"/>
        <v/>
      </c>
      <c r="Y491" s="9" t="str">
        <f t="shared" si="197"/>
        <v/>
      </c>
      <c r="Z491" s="10" t="str">
        <f t="shared" si="198"/>
        <v/>
      </c>
      <c r="AA491" s="9">
        <f t="shared" si="190"/>
        <v>0</v>
      </c>
      <c r="AB491" s="11" t="e">
        <f>COUNTIF(H$2:H491,"&gt;0")/(COUNTIF(H$2:H491,"&lt;0")+COUNTIF(H$2:H491,"&gt;0"))</f>
        <v>#DIV/0!</v>
      </c>
      <c r="AC491" s="11" t="e">
        <f t="shared" si="191"/>
        <v>#DIV/0!</v>
      </c>
      <c r="AD491" s="8" t="e">
        <f t="shared" si="192"/>
        <v>#DIV/0!</v>
      </c>
      <c r="AE491" s="11" t="e">
        <f t="shared" si="202"/>
        <v>#DIV/0!</v>
      </c>
      <c r="AF491" s="11" t="e">
        <f t="shared" si="203"/>
        <v>#DIV/0!</v>
      </c>
      <c r="AG491" s="12" t="str">
        <f>IF(ISERROR(SUMIF($G$1:$G491,"&gt;0")/-SUMIF($G$1:$G491,"&lt;0"))=FALSE,SUMIF($G$1:$G491,"&gt;0")/-SUMIF($G$1:$G491,"&lt;0"),"")</f>
        <v/>
      </c>
      <c r="AH491" s="12"/>
      <c r="AI491" s="21" t="str">
        <f t="shared" si="199"/>
        <v/>
      </c>
      <c r="AJ491" s="21" t="str">
        <f t="shared" si="200"/>
        <v/>
      </c>
      <c r="AK491" s="21" t="e">
        <f t="shared" si="201"/>
        <v>#DIV/0!</v>
      </c>
    </row>
    <row r="492" spans="1:37" ht="18.75" customHeight="1" thickBot="1">
      <c r="A492" t="str">
        <f t="shared" si="195"/>
        <v/>
      </c>
      <c r="B492" s="73"/>
      <c r="C492" s="73"/>
      <c r="D492" s="73"/>
      <c r="E492" s="73"/>
      <c r="F492" s="73"/>
      <c r="G492" s="73"/>
      <c r="H492" s="73"/>
      <c r="I492" s="74"/>
      <c r="J492" s="74"/>
      <c r="K492" s="73"/>
      <c r="L492" s="6" t="str">
        <f t="shared" ref="L492:L555" si="204">VLOOKUP(WEEKDAY(I492),daymap,2,0)</f>
        <v>Saturday</v>
      </c>
      <c r="M492" s="6" t="str">
        <f t="shared" ref="M492:M555" si="205">VLOOKUP(WEEKDAY(J492),daymap,2,0)</f>
        <v>Saturday</v>
      </c>
      <c r="N492" s="6">
        <f t="shared" ref="N492:N555" si="206">YEAR(I492)</f>
        <v>1900</v>
      </c>
      <c r="O492" s="6">
        <f t="shared" ref="O492:O555" si="207">MONTH(I492)</f>
        <v>1</v>
      </c>
      <c r="P492" s="6">
        <f t="shared" ref="P492:P555" si="208">WEEKNUM(I492)</f>
        <v>0</v>
      </c>
      <c r="Q492" s="6">
        <f t="shared" ref="Q492:Q555" si="209">HOUR(I492)</f>
        <v>0</v>
      </c>
      <c r="R492" s="6">
        <f t="shared" ref="R492:R555" si="210">MINUTE(I492)</f>
        <v>0</v>
      </c>
      <c r="S492" s="6" t="str">
        <f t="shared" ref="S492:S555" si="211">YEAR(I492)&amp;"/"&amp;MONTH(I492)&amp;"/"&amp;DAY(I492)</f>
        <v>1900/1/0</v>
      </c>
      <c r="T492" s="7">
        <f t="shared" si="193"/>
        <v>0</v>
      </c>
      <c r="U492" s="8">
        <f t="shared" ref="U492:U555" si="212">U491+G492-T492</f>
        <v>10000</v>
      </c>
      <c r="V492" s="7">
        <f t="shared" si="196"/>
        <v>0</v>
      </c>
      <c r="W492" s="9">
        <f t="shared" ref="W492:W555" si="213">IF(SIGN(H492)=1,IF(AND(H491&gt;0,H492&gt;0),1+W491,IF(H492&gt;0,1,0)),IF(AND(H491&lt;0,H492&lt;0),W491-1,IF(H492&lt;0,-1,0)))</f>
        <v>0</v>
      </c>
      <c r="X492" s="9" t="str">
        <f t="shared" si="194"/>
        <v/>
      </c>
      <c r="Y492" s="9" t="str">
        <f t="shared" si="197"/>
        <v/>
      </c>
      <c r="Z492" s="10" t="str">
        <f t="shared" si="198"/>
        <v/>
      </c>
      <c r="AA492" s="9">
        <f t="shared" ref="AA492:AA555" si="214">ROUNDDOWN((I492-J491)*24*60,0)</f>
        <v>0</v>
      </c>
      <c r="AB492" s="11" t="e">
        <f>COUNTIF(H$2:H492,"&gt;0")/(COUNTIF(H$2:H492,"&lt;0")+COUNTIF(H$2:H492,"&gt;0"))</f>
        <v>#DIV/0!</v>
      </c>
      <c r="AC492" s="11" t="e">
        <f t="shared" ref="AC492:AC555" si="215">ROUND(COUNTIF(H472:H491,"&gt;0")/(COUNTIF(H472:H491,"&lt;0")+COUNTIF(H472:H491,"&gt;0")),2)</f>
        <v>#DIV/0!</v>
      </c>
      <c r="AD492" s="8" t="e">
        <f t="shared" ref="AD492:AD555" si="216">IF(AC491&lt;$AM$38,"exclude","")</f>
        <v>#DIV/0!</v>
      </c>
      <c r="AE492" s="11" t="e">
        <f t="shared" si="202"/>
        <v>#DIV/0!</v>
      </c>
      <c r="AF492" s="11" t="e">
        <f t="shared" si="203"/>
        <v>#DIV/0!</v>
      </c>
      <c r="AG492" s="12" t="str">
        <f>IF(ISERROR(SUMIF($G$1:$G492,"&gt;0")/-SUMIF($G$1:$G492,"&lt;0"))=FALSE,SUMIF($G$1:$G492,"&gt;0")/-SUMIF($G$1:$G492,"&lt;0"),"")</f>
        <v/>
      </c>
      <c r="AH492" s="12"/>
      <c r="AI492" s="21" t="str">
        <f t="shared" si="199"/>
        <v/>
      </c>
      <c r="AJ492" s="21" t="str">
        <f t="shared" si="200"/>
        <v/>
      </c>
      <c r="AK492" s="21" t="e">
        <f t="shared" si="201"/>
        <v>#DIV/0!</v>
      </c>
    </row>
    <row r="493" spans="1:37" ht="18.75" customHeight="1" thickBot="1">
      <c r="A493" t="str">
        <f t="shared" si="195"/>
        <v/>
      </c>
      <c r="B493" s="73"/>
      <c r="C493" s="73"/>
      <c r="D493" s="73"/>
      <c r="E493" s="73"/>
      <c r="F493" s="73"/>
      <c r="G493" s="73"/>
      <c r="H493" s="73"/>
      <c r="I493" s="74"/>
      <c r="J493" s="74"/>
      <c r="K493" s="73"/>
      <c r="L493" s="6" t="str">
        <f t="shared" si="204"/>
        <v>Saturday</v>
      </c>
      <c r="M493" s="6" t="str">
        <f t="shared" si="205"/>
        <v>Saturday</v>
      </c>
      <c r="N493" s="6">
        <f t="shared" si="206"/>
        <v>1900</v>
      </c>
      <c r="O493" s="6">
        <f t="shared" si="207"/>
        <v>1</v>
      </c>
      <c r="P493" s="6">
        <f t="shared" si="208"/>
        <v>0</v>
      </c>
      <c r="Q493" s="6">
        <f t="shared" si="209"/>
        <v>0</v>
      </c>
      <c r="R493" s="6">
        <f t="shared" si="210"/>
        <v>0</v>
      </c>
      <c r="S493" s="6" t="str">
        <f t="shared" si="211"/>
        <v>1900/1/0</v>
      </c>
      <c r="T493" s="7">
        <f t="shared" si="193"/>
        <v>0</v>
      </c>
      <c r="U493" s="8">
        <f t="shared" si="212"/>
        <v>10000</v>
      </c>
      <c r="V493" s="7">
        <f t="shared" si="196"/>
        <v>0</v>
      </c>
      <c r="W493" s="9">
        <f t="shared" si="213"/>
        <v>0</v>
      </c>
      <c r="X493" s="9" t="str">
        <f t="shared" si="194"/>
        <v/>
      </c>
      <c r="Y493" s="9" t="str">
        <f t="shared" si="197"/>
        <v/>
      </c>
      <c r="Z493" s="10" t="str">
        <f t="shared" si="198"/>
        <v/>
      </c>
      <c r="AA493" s="9">
        <f t="shared" si="214"/>
        <v>0</v>
      </c>
      <c r="AB493" s="11" t="e">
        <f>COUNTIF(H$2:H493,"&gt;0")/(COUNTIF(H$2:H493,"&lt;0")+COUNTIF(H$2:H493,"&gt;0"))</f>
        <v>#DIV/0!</v>
      </c>
      <c r="AC493" s="11" t="e">
        <f t="shared" si="215"/>
        <v>#DIV/0!</v>
      </c>
      <c r="AD493" s="8" t="e">
        <f t="shared" si="216"/>
        <v>#DIV/0!</v>
      </c>
      <c r="AE493" s="11" t="e">
        <f t="shared" si="202"/>
        <v>#DIV/0!</v>
      </c>
      <c r="AF493" s="11" t="e">
        <f t="shared" si="203"/>
        <v>#DIV/0!</v>
      </c>
      <c r="AG493" s="12" t="str">
        <f>IF(ISERROR(SUMIF($G$1:$G493,"&gt;0")/-SUMIF($G$1:$G493,"&lt;0"))=FALSE,SUMIF($G$1:$G493,"&gt;0")/-SUMIF($G$1:$G493,"&lt;0"),"")</f>
        <v/>
      </c>
      <c r="AH493" s="12"/>
      <c r="AI493" s="21" t="str">
        <f t="shared" si="199"/>
        <v/>
      </c>
      <c r="AJ493" s="21" t="str">
        <f t="shared" si="200"/>
        <v/>
      </c>
      <c r="AK493" s="21" t="e">
        <f t="shared" si="201"/>
        <v>#DIV/0!</v>
      </c>
    </row>
    <row r="494" spans="1:37" ht="18.75" customHeight="1" thickBot="1">
      <c r="A494" t="str">
        <f t="shared" si="195"/>
        <v/>
      </c>
      <c r="B494" s="73"/>
      <c r="C494" s="73"/>
      <c r="D494" s="73"/>
      <c r="E494" s="73"/>
      <c r="F494" s="73"/>
      <c r="G494" s="73"/>
      <c r="H494" s="73"/>
      <c r="I494" s="74"/>
      <c r="J494" s="74"/>
      <c r="K494" s="73"/>
      <c r="L494" s="6" t="str">
        <f t="shared" si="204"/>
        <v>Saturday</v>
      </c>
      <c r="M494" s="6" t="str">
        <f t="shared" si="205"/>
        <v>Saturday</v>
      </c>
      <c r="N494" s="6">
        <f t="shared" si="206"/>
        <v>1900</v>
      </c>
      <c r="O494" s="6">
        <f t="shared" si="207"/>
        <v>1</v>
      </c>
      <c r="P494" s="6">
        <f t="shared" si="208"/>
        <v>0</v>
      </c>
      <c r="Q494" s="6">
        <f t="shared" si="209"/>
        <v>0</v>
      </c>
      <c r="R494" s="6">
        <f t="shared" si="210"/>
        <v>0</v>
      </c>
      <c r="S494" s="6" t="str">
        <f t="shared" si="211"/>
        <v>1900/1/0</v>
      </c>
      <c r="T494" s="7">
        <f t="shared" si="193"/>
        <v>0</v>
      </c>
      <c r="U494" s="8">
        <f t="shared" si="212"/>
        <v>10000</v>
      </c>
      <c r="V494" s="7">
        <f t="shared" si="196"/>
        <v>0</v>
      </c>
      <c r="W494" s="9">
        <f t="shared" si="213"/>
        <v>0</v>
      </c>
      <c r="X494" s="9" t="str">
        <f t="shared" si="194"/>
        <v/>
      </c>
      <c r="Y494" s="9" t="str">
        <f t="shared" si="197"/>
        <v/>
      </c>
      <c r="Z494" s="10" t="str">
        <f t="shared" si="198"/>
        <v/>
      </c>
      <c r="AA494" s="9">
        <f t="shared" si="214"/>
        <v>0</v>
      </c>
      <c r="AB494" s="11" t="e">
        <f>COUNTIF(H$2:H494,"&gt;0")/(COUNTIF(H$2:H494,"&lt;0")+COUNTIF(H$2:H494,"&gt;0"))</f>
        <v>#DIV/0!</v>
      </c>
      <c r="AC494" s="11" t="e">
        <f t="shared" si="215"/>
        <v>#DIV/0!</v>
      </c>
      <c r="AD494" s="8" t="e">
        <f t="shared" si="216"/>
        <v>#DIV/0!</v>
      </c>
      <c r="AE494" s="11" t="e">
        <f t="shared" si="202"/>
        <v>#DIV/0!</v>
      </c>
      <c r="AF494" s="11" t="e">
        <f t="shared" si="203"/>
        <v>#DIV/0!</v>
      </c>
      <c r="AG494" s="12" t="str">
        <f>IF(ISERROR(SUMIF($G$1:$G494,"&gt;0")/-SUMIF($G$1:$G494,"&lt;0"))=FALSE,SUMIF($G$1:$G494,"&gt;0")/-SUMIF($G$1:$G494,"&lt;0"),"")</f>
        <v/>
      </c>
      <c r="AH494" s="12"/>
      <c r="AI494" s="21" t="str">
        <f t="shared" si="199"/>
        <v/>
      </c>
      <c r="AJ494" s="21" t="str">
        <f t="shared" si="200"/>
        <v/>
      </c>
      <c r="AK494" s="21" t="e">
        <f t="shared" si="201"/>
        <v>#DIV/0!</v>
      </c>
    </row>
    <row r="495" spans="1:37" ht="18.75" customHeight="1" thickBot="1">
      <c r="A495" t="str">
        <f t="shared" si="195"/>
        <v/>
      </c>
      <c r="B495" s="73"/>
      <c r="C495" s="73"/>
      <c r="D495" s="73"/>
      <c r="E495" s="73"/>
      <c r="F495" s="73"/>
      <c r="G495" s="73"/>
      <c r="H495" s="73"/>
      <c r="I495" s="74"/>
      <c r="J495" s="74"/>
      <c r="K495" s="73"/>
      <c r="L495" s="6" t="str">
        <f t="shared" si="204"/>
        <v>Saturday</v>
      </c>
      <c r="M495" s="6" t="str">
        <f t="shared" si="205"/>
        <v>Saturday</v>
      </c>
      <c r="N495" s="6">
        <f t="shared" si="206"/>
        <v>1900</v>
      </c>
      <c r="O495" s="6">
        <f t="shared" si="207"/>
        <v>1</v>
      </c>
      <c r="P495" s="6">
        <f t="shared" si="208"/>
        <v>0</v>
      </c>
      <c r="Q495" s="6">
        <f t="shared" si="209"/>
        <v>0</v>
      </c>
      <c r="R495" s="6">
        <f t="shared" si="210"/>
        <v>0</v>
      </c>
      <c r="S495" s="6" t="str">
        <f t="shared" si="211"/>
        <v>1900/1/0</v>
      </c>
      <c r="T495" s="7">
        <f t="shared" si="193"/>
        <v>0</v>
      </c>
      <c r="U495" s="8">
        <f t="shared" si="212"/>
        <v>10000</v>
      </c>
      <c r="V495" s="7">
        <f t="shared" si="196"/>
        <v>0</v>
      </c>
      <c r="W495" s="9">
        <f t="shared" si="213"/>
        <v>0</v>
      </c>
      <c r="X495" s="9" t="str">
        <f t="shared" si="194"/>
        <v/>
      </c>
      <c r="Y495" s="9" t="str">
        <f t="shared" si="197"/>
        <v/>
      </c>
      <c r="Z495" s="10" t="str">
        <f t="shared" si="198"/>
        <v/>
      </c>
      <c r="AA495" s="9">
        <f t="shared" si="214"/>
        <v>0</v>
      </c>
      <c r="AB495" s="11" t="e">
        <f>COUNTIF(H$2:H495,"&gt;0")/(COUNTIF(H$2:H495,"&lt;0")+COUNTIF(H$2:H495,"&gt;0"))</f>
        <v>#DIV/0!</v>
      </c>
      <c r="AC495" s="11" t="e">
        <f t="shared" si="215"/>
        <v>#DIV/0!</v>
      </c>
      <c r="AD495" s="8" t="e">
        <f t="shared" si="216"/>
        <v>#DIV/0!</v>
      </c>
      <c r="AE495" s="11" t="e">
        <f t="shared" si="202"/>
        <v>#DIV/0!</v>
      </c>
      <c r="AF495" s="11" t="e">
        <f t="shared" si="203"/>
        <v>#DIV/0!</v>
      </c>
      <c r="AG495" s="12" t="str">
        <f>IF(ISERROR(SUMIF($G$1:$G495,"&gt;0")/-SUMIF($G$1:$G495,"&lt;0"))=FALSE,SUMIF($G$1:$G495,"&gt;0")/-SUMIF($G$1:$G495,"&lt;0"),"")</f>
        <v/>
      </c>
      <c r="AH495" s="12"/>
      <c r="AI495" s="21" t="str">
        <f t="shared" si="199"/>
        <v/>
      </c>
      <c r="AJ495" s="21" t="str">
        <f t="shared" si="200"/>
        <v/>
      </c>
      <c r="AK495" s="21" t="e">
        <f t="shared" si="201"/>
        <v>#DIV/0!</v>
      </c>
    </row>
    <row r="496" spans="1:37" ht="18.75" customHeight="1" thickBot="1">
      <c r="A496" t="str">
        <f t="shared" si="195"/>
        <v/>
      </c>
      <c r="B496" s="73"/>
      <c r="C496" s="73"/>
      <c r="D496" s="73"/>
      <c r="E496" s="73"/>
      <c r="F496" s="73"/>
      <c r="G496" s="73"/>
      <c r="H496" s="73"/>
      <c r="I496" s="74"/>
      <c r="J496" s="74"/>
      <c r="K496" s="73"/>
      <c r="L496" s="6" t="str">
        <f t="shared" si="204"/>
        <v>Saturday</v>
      </c>
      <c r="M496" s="6" t="str">
        <f t="shared" si="205"/>
        <v>Saturday</v>
      </c>
      <c r="N496" s="6">
        <f t="shared" si="206"/>
        <v>1900</v>
      </c>
      <c r="O496" s="6">
        <f t="shared" si="207"/>
        <v>1</v>
      </c>
      <c r="P496" s="6">
        <f t="shared" si="208"/>
        <v>0</v>
      </c>
      <c r="Q496" s="6">
        <f t="shared" si="209"/>
        <v>0</v>
      </c>
      <c r="R496" s="6">
        <f t="shared" si="210"/>
        <v>0</v>
      </c>
      <c r="S496" s="6" t="str">
        <f t="shared" si="211"/>
        <v>1900/1/0</v>
      </c>
      <c r="T496" s="7">
        <f t="shared" si="193"/>
        <v>0</v>
      </c>
      <c r="U496" s="8">
        <f t="shared" si="212"/>
        <v>10000</v>
      </c>
      <c r="V496" s="7">
        <f t="shared" si="196"/>
        <v>0</v>
      </c>
      <c r="W496" s="9">
        <f t="shared" si="213"/>
        <v>0</v>
      </c>
      <c r="X496" s="9" t="str">
        <f t="shared" si="194"/>
        <v/>
      </c>
      <c r="Y496" s="9" t="str">
        <f t="shared" si="197"/>
        <v/>
      </c>
      <c r="Z496" s="10" t="str">
        <f t="shared" si="198"/>
        <v/>
      </c>
      <c r="AA496" s="9">
        <f t="shared" si="214"/>
        <v>0</v>
      </c>
      <c r="AB496" s="11" t="e">
        <f>COUNTIF(H$2:H496,"&gt;0")/(COUNTIF(H$2:H496,"&lt;0")+COUNTIF(H$2:H496,"&gt;0"))</f>
        <v>#DIV/0!</v>
      </c>
      <c r="AC496" s="11" t="e">
        <f t="shared" si="215"/>
        <v>#DIV/0!</v>
      </c>
      <c r="AD496" s="8" t="e">
        <f t="shared" si="216"/>
        <v>#DIV/0!</v>
      </c>
      <c r="AE496" s="11" t="e">
        <f t="shared" si="202"/>
        <v>#DIV/0!</v>
      </c>
      <c r="AF496" s="11" t="e">
        <f t="shared" si="203"/>
        <v>#DIV/0!</v>
      </c>
      <c r="AG496" s="12" t="str">
        <f>IF(ISERROR(SUMIF($G$1:$G496,"&gt;0")/-SUMIF($G$1:$G496,"&lt;0"))=FALSE,SUMIF($G$1:$G496,"&gt;0")/-SUMIF($G$1:$G496,"&lt;0"),"")</f>
        <v/>
      </c>
      <c r="AH496" s="12"/>
      <c r="AI496" s="21" t="str">
        <f t="shared" si="199"/>
        <v/>
      </c>
      <c r="AJ496" s="21" t="str">
        <f t="shared" si="200"/>
        <v/>
      </c>
      <c r="AK496" s="21" t="e">
        <f t="shared" si="201"/>
        <v>#DIV/0!</v>
      </c>
    </row>
    <row r="497" spans="1:37" ht="18.75" customHeight="1" thickBot="1">
      <c r="A497" t="str">
        <f t="shared" si="195"/>
        <v/>
      </c>
      <c r="B497" s="73"/>
      <c r="C497" s="73"/>
      <c r="D497" s="73"/>
      <c r="E497" s="73"/>
      <c r="F497" s="73"/>
      <c r="G497" s="73"/>
      <c r="H497" s="73"/>
      <c r="I497" s="74"/>
      <c r="J497" s="74"/>
      <c r="K497" s="73"/>
      <c r="L497" s="6" t="str">
        <f t="shared" si="204"/>
        <v>Saturday</v>
      </c>
      <c r="M497" s="6" t="str">
        <f t="shared" si="205"/>
        <v>Saturday</v>
      </c>
      <c r="N497" s="6">
        <f t="shared" si="206"/>
        <v>1900</v>
      </c>
      <c r="O497" s="6">
        <f t="shared" si="207"/>
        <v>1</v>
      </c>
      <c r="P497" s="6">
        <f t="shared" si="208"/>
        <v>0</v>
      </c>
      <c r="Q497" s="6">
        <f t="shared" si="209"/>
        <v>0</v>
      </c>
      <c r="R497" s="6">
        <f t="shared" si="210"/>
        <v>0</v>
      </c>
      <c r="S497" s="6" t="str">
        <f t="shared" si="211"/>
        <v>1900/1/0</v>
      </c>
      <c r="T497" s="7">
        <f t="shared" si="193"/>
        <v>0</v>
      </c>
      <c r="U497" s="8">
        <f t="shared" si="212"/>
        <v>10000</v>
      </c>
      <c r="V497" s="7">
        <f t="shared" si="196"/>
        <v>0</v>
      </c>
      <c r="W497" s="9">
        <f t="shared" si="213"/>
        <v>0</v>
      </c>
      <c r="X497" s="9" t="str">
        <f t="shared" si="194"/>
        <v/>
      </c>
      <c r="Y497" s="9" t="str">
        <f t="shared" si="197"/>
        <v/>
      </c>
      <c r="Z497" s="10" t="str">
        <f t="shared" si="198"/>
        <v/>
      </c>
      <c r="AA497" s="9">
        <f t="shared" si="214"/>
        <v>0</v>
      </c>
      <c r="AB497" s="11" t="e">
        <f>COUNTIF(H$2:H497,"&gt;0")/(COUNTIF(H$2:H497,"&lt;0")+COUNTIF(H$2:H497,"&gt;0"))</f>
        <v>#DIV/0!</v>
      </c>
      <c r="AC497" s="11" t="e">
        <f t="shared" si="215"/>
        <v>#DIV/0!</v>
      </c>
      <c r="AD497" s="8" t="e">
        <f t="shared" si="216"/>
        <v>#DIV/0!</v>
      </c>
      <c r="AE497" s="11" t="e">
        <f t="shared" si="202"/>
        <v>#DIV/0!</v>
      </c>
      <c r="AF497" s="11" t="e">
        <f t="shared" si="203"/>
        <v>#DIV/0!</v>
      </c>
      <c r="AG497" s="12" t="str">
        <f>IF(ISERROR(SUMIF($G$1:$G497,"&gt;0")/-SUMIF($G$1:$G497,"&lt;0"))=FALSE,SUMIF($G$1:$G497,"&gt;0")/-SUMIF($G$1:$G497,"&lt;0"),"")</f>
        <v/>
      </c>
      <c r="AH497" s="12"/>
      <c r="AI497" s="21" t="str">
        <f t="shared" si="199"/>
        <v/>
      </c>
      <c r="AJ497" s="21" t="str">
        <f t="shared" si="200"/>
        <v/>
      </c>
      <c r="AK497" s="21" t="e">
        <f t="shared" si="201"/>
        <v>#DIV/0!</v>
      </c>
    </row>
    <row r="498" spans="1:37" ht="18.75" customHeight="1" thickBot="1">
      <c r="A498" t="str">
        <f t="shared" si="195"/>
        <v/>
      </c>
      <c r="B498" s="73"/>
      <c r="C498" s="73"/>
      <c r="D498" s="73"/>
      <c r="E498" s="73"/>
      <c r="F498" s="73"/>
      <c r="G498" s="73"/>
      <c r="H498" s="73"/>
      <c r="I498" s="74"/>
      <c r="J498" s="74"/>
      <c r="K498" s="73"/>
      <c r="L498" s="6" t="str">
        <f t="shared" si="204"/>
        <v>Saturday</v>
      </c>
      <c r="M498" s="6" t="str">
        <f t="shared" si="205"/>
        <v>Saturday</v>
      </c>
      <c r="N498" s="6">
        <f t="shared" si="206"/>
        <v>1900</v>
      </c>
      <c r="O498" s="6">
        <f t="shared" si="207"/>
        <v>1</v>
      </c>
      <c r="P498" s="6">
        <f t="shared" si="208"/>
        <v>0</v>
      </c>
      <c r="Q498" s="6">
        <f t="shared" si="209"/>
        <v>0</v>
      </c>
      <c r="R498" s="6">
        <f t="shared" si="210"/>
        <v>0</v>
      </c>
      <c r="S498" s="6" t="str">
        <f t="shared" si="211"/>
        <v>1900/1/0</v>
      </c>
      <c r="T498" s="7">
        <f t="shared" si="193"/>
        <v>0</v>
      </c>
      <c r="U498" s="8">
        <f t="shared" si="212"/>
        <v>10000</v>
      </c>
      <c r="V498" s="7">
        <f t="shared" si="196"/>
        <v>0</v>
      </c>
      <c r="W498" s="9">
        <f t="shared" si="213"/>
        <v>0</v>
      </c>
      <c r="X498" s="9" t="str">
        <f t="shared" si="194"/>
        <v/>
      </c>
      <c r="Y498" s="9" t="str">
        <f t="shared" si="197"/>
        <v/>
      </c>
      <c r="Z498" s="10" t="str">
        <f t="shared" si="198"/>
        <v/>
      </c>
      <c r="AA498" s="9">
        <f t="shared" si="214"/>
        <v>0</v>
      </c>
      <c r="AB498" s="11" t="e">
        <f>COUNTIF(H$2:H498,"&gt;0")/(COUNTIF(H$2:H498,"&lt;0")+COUNTIF(H$2:H498,"&gt;0"))</f>
        <v>#DIV/0!</v>
      </c>
      <c r="AC498" s="11" t="e">
        <f t="shared" si="215"/>
        <v>#DIV/0!</v>
      </c>
      <c r="AD498" s="8" t="e">
        <f t="shared" si="216"/>
        <v>#DIV/0!</v>
      </c>
      <c r="AE498" s="11" t="e">
        <f t="shared" si="202"/>
        <v>#DIV/0!</v>
      </c>
      <c r="AF498" s="11" t="e">
        <f t="shared" si="203"/>
        <v>#DIV/0!</v>
      </c>
      <c r="AG498" s="12" t="str">
        <f>IF(ISERROR(SUMIF($G$1:$G498,"&gt;0")/-SUMIF($G$1:$G498,"&lt;0"))=FALSE,SUMIF($G$1:$G498,"&gt;0")/-SUMIF($G$1:$G498,"&lt;0"),"")</f>
        <v/>
      </c>
      <c r="AH498" s="12"/>
      <c r="AI498" s="21" t="str">
        <f t="shared" si="199"/>
        <v/>
      </c>
      <c r="AJ498" s="21" t="str">
        <f t="shared" si="200"/>
        <v/>
      </c>
      <c r="AK498" s="21" t="e">
        <f t="shared" si="201"/>
        <v>#DIV/0!</v>
      </c>
    </row>
    <row r="499" spans="1:37" ht="18.75" customHeight="1" thickBot="1">
      <c r="A499" t="str">
        <f t="shared" si="195"/>
        <v/>
      </c>
      <c r="B499" s="73"/>
      <c r="C499" s="73"/>
      <c r="D499" s="73"/>
      <c r="E499" s="73"/>
      <c r="F499" s="73"/>
      <c r="G499" s="73"/>
      <c r="H499" s="73"/>
      <c r="I499" s="74"/>
      <c r="J499" s="74"/>
      <c r="K499" s="73"/>
      <c r="L499" s="6" t="str">
        <f t="shared" si="204"/>
        <v>Saturday</v>
      </c>
      <c r="M499" s="6" t="str">
        <f t="shared" si="205"/>
        <v>Saturday</v>
      </c>
      <c r="N499" s="6">
        <f t="shared" si="206"/>
        <v>1900</v>
      </c>
      <c r="O499" s="6">
        <f t="shared" si="207"/>
        <v>1</v>
      </c>
      <c r="P499" s="6">
        <f t="shared" si="208"/>
        <v>0</v>
      </c>
      <c r="Q499" s="6">
        <f t="shared" si="209"/>
        <v>0</v>
      </c>
      <c r="R499" s="6">
        <f t="shared" si="210"/>
        <v>0</v>
      </c>
      <c r="S499" s="6" t="str">
        <f t="shared" si="211"/>
        <v>1900/1/0</v>
      </c>
      <c r="T499" s="7">
        <f t="shared" si="193"/>
        <v>0</v>
      </c>
      <c r="U499" s="8">
        <f t="shared" si="212"/>
        <v>10000</v>
      </c>
      <c r="V499" s="7">
        <f t="shared" si="196"/>
        <v>0</v>
      </c>
      <c r="W499" s="9">
        <f t="shared" si="213"/>
        <v>0</v>
      </c>
      <c r="X499" s="9" t="str">
        <f t="shared" si="194"/>
        <v/>
      </c>
      <c r="Y499" s="9" t="str">
        <f t="shared" si="197"/>
        <v/>
      </c>
      <c r="Z499" s="10" t="str">
        <f t="shared" si="198"/>
        <v/>
      </c>
      <c r="AA499" s="9">
        <f t="shared" si="214"/>
        <v>0</v>
      </c>
      <c r="AB499" s="11" t="e">
        <f>COUNTIF(H$2:H499,"&gt;0")/(COUNTIF(H$2:H499,"&lt;0")+COUNTIF(H$2:H499,"&gt;0"))</f>
        <v>#DIV/0!</v>
      </c>
      <c r="AC499" s="11" t="e">
        <f t="shared" si="215"/>
        <v>#DIV/0!</v>
      </c>
      <c r="AD499" s="8" t="e">
        <f t="shared" si="216"/>
        <v>#DIV/0!</v>
      </c>
      <c r="AE499" s="11" t="e">
        <f t="shared" si="202"/>
        <v>#DIV/0!</v>
      </c>
      <c r="AF499" s="11" t="e">
        <f t="shared" si="203"/>
        <v>#DIV/0!</v>
      </c>
      <c r="AG499" s="12" t="str">
        <f>IF(ISERROR(SUMIF($G$1:$G499,"&gt;0")/-SUMIF($G$1:$G499,"&lt;0"))=FALSE,SUMIF($G$1:$G499,"&gt;0")/-SUMIF($G$1:$G499,"&lt;0"),"")</f>
        <v/>
      </c>
      <c r="AH499" s="12"/>
      <c r="AI499" s="21" t="str">
        <f t="shared" si="199"/>
        <v/>
      </c>
      <c r="AJ499" s="21" t="str">
        <f t="shared" si="200"/>
        <v/>
      </c>
      <c r="AK499" s="21" t="e">
        <f t="shared" si="201"/>
        <v>#DIV/0!</v>
      </c>
    </row>
    <row r="500" spans="1:37" ht="18.75" customHeight="1" thickBot="1">
      <c r="A500" t="str">
        <f t="shared" si="195"/>
        <v/>
      </c>
      <c r="B500" s="73"/>
      <c r="C500" s="73"/>
      <c r="D500" s="73"/>
      <c r="E500" s="73"/>
      <c r="F500" s="73"/>
      <c r="G500" s="73"/>
      <c r="H500" s="73"/>
      <c r="I500" s="74"/>
      <c r="J500" s="74"/>
      <c r="K500" s="73"/>
      <c r="L500" s="6" t="str">
        <f t="shared" si="204"/>
        <v>Saturday</v>
      </c>
      <c r="M500" s="6" t="str">
        <f t="shared" si="205"/>
        <v>Saturday</v>
      </c>
      <c r="N500" s="6">
        <f t="shared" si="206"/>
        <v>1900</v>
      </c>
      <c r="O500" s="6">
        <f t="shared" si="207"/>
        <v>1</v>
      </c>
      <c r="P500" s="6">
        <f t="shared" si="208"/>
        <v>0</v>
      </c>
      <c r="Q500" s="6">
        <f t="shared" si="209"/>
        <v>0</v>
      </c>
      <c r="R500" s="6">
        <f t="shared" si="210"/>
        <v>0</v>
      </c>
      <c r="S500" s="6" t="str">
        <f t="shared" si="211"/>
        <v>1900/1/0</v>
      </c>
      <c r="T500" s="7">
        <f t="shared" si="193"/>
        <v>0</v>
      </c>
      <c r="U500" s="8">
        <f t="shared" si="212"/>
        <v>10000</v>
      </c>
      <c r="V500" s="7">
        <f t="shared" si="196"/>
        <v>0</v>
      </c>
      <c r="W500" s="9">
        <f t="shared" si="213"/>
        <v>0</v>
      </c>
      <c r="X500" s="9" t="str">
        <f t="shared" si="194"/>
        <v/>
      </c>
      <c r="Y500" s="9" t="str">
        <f t="shared" si="197"/>
        <v/>
      </c>
      <c r="Z500" s="10" t="str">
        <f t="shared" si="198"/>
        <v/>
      </c>
      <c r="AA500" s="9">
        <f t="shared" si="214"/>
        <v>0</v>
      </c>
      <c r="AB500" s="11" t="e">
        <f>COUNTIF(H$2:H500,"&gt;0")/(COUNTIF(H$2:H500,"&lt;0")+COUNTIF(H$2:H500,"&gt;0"))</f>
        <v>#DIV/0!</v>
      </c>
      <c r="AC500" s="11" t="e">
        <f t="shared" si="215"/>
        <v>#DIV/0!</v>
      </c>
      <c r="AD500" s="8" t="e">
        <f t="shared" si="216"/>
        <v>#DIV/0!</v>
      </c>
      <c r="AE500" s="11" t="e">
        <f t="shared" si="202"/>
        <v>#DIV/0!</v>
      </c>
      <c r="AF500" s="11" t="e">
        <f t="shared" si="203"/>
        <v>#DIV/0!</v>
      </c>
      <c r="AG500" s="12" t="str">
        <f>IF(ISERROR(SUMIF($G$1:$G500,"&gt;0")/-SUMIF($G$1:$G500,"&lt;0"))=FALSE,SUMIF($G$1:$G500,"&gt;0")/-SUMIF($G$1:$G500,"&lt;0"),"")</f>
        <v/>
      </c>
      <c r="AH500" s="12"/>
      <c r="AI500" s="21" t="str">
        <f t="shared" si="199"/>
        <v/>
      </c>
      <c r="AJ500" s="21" t="str">
        <f t="shared" si="200"/>
        <v/>
      </c>
      <c r="AK500" s="21" t="e">
        <f t="shared" si="201"/>
        <v>#DIV/0!</v>
      </c>
    </row>
    <row r="501" spans="1:37" ht="18.75" customHeight="1" thickBot="1">
      <c r="A501" t="str">
        <f t="shared" si="195"/>
        <v/>
      </c>
      <c r="B501" s="73"/>
      <c r="C501" s="73"/>
      <c r="D501" s="73"/>
      <c r="E501" s="73"/>
      <c r="F501" s="73"/>
      <c r="G501" s="73"/>
      <c r="H501" s="73"/>
      <c r="I501" s="74"/>
      <c r="J501" s="74"/>
      <c r="K501" s="73"/>
      <c r="L501" s="6" t="str">
        <f t="shared" si="204"/>
        <v>Saturday</v>
      </c>
      <c r="M501" s="6" t="str">
        <f t="shared" si="205"/>
        <v>Saturday</v>
      </c>
      <c r="N501" s="6">
        <f t="shared" si="206"/>
        <v>1900</v>
      </c>
      <c r="O501" s="6">
        <f t="shared" si="207"/>
        <v>1</v>
      </c>
      <c r="P501" s="6">
        <f t="shared" si="208"/>
        <v>0</v>
      </c>
      <c r="Q501" s="6">
        <f t="shared" si="209"/>
        <v>0</v>
      </c>
      <c r="R501" s="6">
        <f t="shared" si="210"/>
        <v>0</v>
      </c>
      <c r="S501" s="6" t="str">
        <f t="shared" si="211"/>
        <v>1900/1/0</v>
      </c>
      <c r="T501" s="7">
        <f t="shared" si="193"/>
        <v>0</v>
      </c>
      <c r="U501" s="8">
        <f t="shared" si="212"/>
        <v>10000</v>
      </c>
      <c r="V501" s="7">
        <f t="shared" si="196"/>
        <v>0</v>
      </c>
      <c r="W501" s="9">
        <f t="shared" si="213"/>
        <v>0</v>
      </c>
      <c r="X501" s="9" t="str">
        <f t="shared" si="194"/>
        <v/>
      </c>
      <c r="Y501" s="9" t="str">
        <f t="shared" si="197"/>
        <v/>
      </c>
      <c r="Z501" s="10" t="str">
        <f t="shared" si="198"/>
        <v/>
      </c>
      <c r="AA501" s="9">
        <f t="shared" si="214"/>
        <v>0</v>
      </c>
      <c r="AB501" s="11" t="e">
        <f>COUNTIF(H$2:H501,"&gt;0")/(COUNTIF(H$2:H501,"&lt;0")+COUNTIF(H$2:H501,"&gt;0"))</f>
        <v>#DIV/0!</v>
      </c>
      <c r="AC501" s="11" t="e">
        <f t="shared" si="215"/>
        <v>#DIV/0!</v>
      </c>
      <c r="AD501" s="8" t="e">
        <f t="shared" si="216"/>
        <v>#DIV/0!</v>
      </c>
      <c r="AE501" s="11" t="e">
        <f t="shared" si="202"/>
        <v>#DIV/0!</v>
      </c>
      <c r="AF501" s="11" t="e">
        <f t="shared" si="203"/>
        <v>#DIV/0!</v>
      </c>
      <c r="AG501" s="12" t="str">
        <f>IF(ISERROR(SUMIF($G$1:$G501,"&gt;0")/-SUMIF($G$1:$G501,"&lt;0"))=FALSE,SUMIF($G$1:$G501,"&gt;0")/-SUMIF($G$1:$G501,"&lt;0"),"")</f>
        <v/>
      </c>
      <c r="AH501" s="12"/>
      <c r="AI501" s="21" t="str">
        <f t="shared" si="199"/>
        <v/>
      </c>
      <c r="AJ501" s="21" t="str">
        <f t="shared" si="200"/>
        <v/>
      </c>
      <c r="AK501" s="21" t="e">
        <f t="shared" si="201"/>
        <v>#DIV/0!</v>
      </c>
    </row>
    <row r="502" spans="1:37" ht="18.75" customHeight="1" thickBot="1">
      <c r="A502" t="str">
        <f t="shared" si="195"/>
        <v/>
      </c>
      <c r="B502" s="73"/>
      <c r="C502" s="73"/>
      <c r="D502" s="73"/>
      <c r="E502" s="73"/>
      <c r="F502" s="73"/>
      <c r="G502" s="73"/>
      <c r="H502" s="73"/>
      <c r="I502" s="74"/>
      <c r="J502" s="74"/>
      <c r="K502" s="73"/>
      <c r="L502" s="6" t="str">
        <f t="shared" si="204"/>
        <v>Saturday</v>
      </c>
      <c r="M502" s="6" t="str">
        <f t="shared" si="205"/>
        <v>Saturday</v>
      </c>
      <c r="N502" s="6">
        <f t="shared" si="206"/>
        <v>1900</v>
      </c>
      <c r="O502" s="6">
        <f t="shared" si="207"/>
        <v>1</v>
      </c>
      <c r="P502" s="6">
        <f t="shared" si="208"/>
        <v>0</v>
      </c>
      <c r="Q502" s="6">
        <f t="shared" si="209"/>
        <v>0</v>
      </c>
      <c r="R502" s="6">
        <f t="shared" si="210"/>
        <v>0</v>
      </c>
      <c r="S502" s="6" t="str">
        <f t="shared" si="211"/>
        <v>1900/1/0</v>
      </c>
      <c r="T502" s="7">
        <f t="shared" si="193"/>
        <v>0</v>
      </c>
      <c r="U502" s="8">
        <f t="shared" si="212"/>
        <v>10000</v>
      </c>
      <c r="V502" s="7">
        <f t="shared" si="196"/>
        <v>0</v>
      </c>
      <c r="W502" s="9">
        <f t="shared" si="213"/>
        <v>0</v>
      </c>
      <c r="X502" s="9" t="str">
        <f t="shared" si="194"/>
        <v/>
      </c>
      <c r="Y502" s="9" t="str">
        <f t="shared" si="197"/>
        <v/>
      </c>
      <c r="Z502" s="10" t="str">
        <f t="shared" si="198"/>
        <v/>
      </c>
      <c r="AA502" s="9">
        <f t="shared" si="214"/>
        <v>0</v>
      </c>
      <c r="AB502" s="11" t="e">
        <f>COUNTIF(H$2:H502,"&gt;0")/(COUNTIF(H$2:H502,"&lt;0")+COUNTIF(H$2:H502,"&gt;0"))</f>
        <v>#DIV/0!</v>
      </c>
      <c r="AC502" s="11" t="e">
        <f t="shared" si="215"/>
        <v>#DIV/0!</v>
      </c>
      <c r="AD502" s="8" t="e">
        <f t="shared" si="216"/>
        <v>#DIV/0!</v>
      </c>
      <c r="AE502" s="11" t="e">
        <f t="shared" si="202"/>
        <v>#DIV/0!</v>
      </c>
      <c r="AF502" s="11" t="e">
        <f t="shared" si="203"/>
        <v>#DIV/0!</v>
      </c>
      <c r="AG502" s="12" t="str">
        <f>IF(ISERROR(SUMIF($G$1:$G502,"&gt;0")/-SUMIF($G$1:$G502,"&lt;0"))=FALSE,SUMIF($G$1:$G502,"&gt;0")/-SUMIF($G$1:$G502,"&lt;0"),"")</f>
        <v/>
      </c>
      <c r="AH502" s="12"/>
      <c r="AI502" s="21" t="str">
        <f t="shared" si="199"/>
        <v/>
      </c>
      <c r="AJ502" s="21" t="str">
        <f t="shared" si="200"/>
        <v/>
      </c>
      <c r="AK502" s="21" t="e">
        <f t="shared" si="201"/>
        <v>#DIV/0!</v>
      </c>
    </row>
    <row r="503" spans="1:37" ht="18.75" customHeight="1" thickBot="1">
      <c r="A503" t="str">
        <f t="shared" si="195"/>
        <v/>
      </c>
      <c r="B503" s="73"/>
      <c r="C503" s="73"/>
      <c r="D503" s="73"/>
      <c r="E503" s="73"/>
      <c r="F503" s="73"/>
      <c r="G503" s="73"/>
      <c r="H503" s="73"/>
      <c r="I503" s="74"/>
      <c r="J503" s="74"/>
      <c r="K503" s="73"/>
      <c r="L503" s="6" t="str">
        <f t="shared" si="204"/>
        <v>Saturday</v>
      </c>
      <c r="M503" s="6" t="str">
        <f t="shared" si="205"/>
        <v>Saturday</v>
      </c>
      <c r="N503" s="6">
        <f t="shared" si="206"/>
        <v>1900</v>
      </c>
      <c r="O503" s="6">
        <f t="shared" si="207"/>
        <v>1</v>
      </c>
      <c r="P503" s="6">
        <f t="shared" si="208"/>
        <v>0</v>
      </c>
      <c r="Q503" s="6">
        <f t="shared" si="209"/>
        <v>0</v>
      </c>
      <c r="R503" s="6">
        <f t="shared" si="210"/>
        <v>0</v>
      </c>
      <c r="S503" s="6" t="str">
        <f t="shared" si="211"/>
        <v>1900/1/0</v>
      </c>
      <c r="T503" s="7">
        <f t="shared" si="193"/>
        <v>0</v>
      </c>
      <c r="U503" s="8">
        <f t="shared" si="212"/>
        <v>10000</v>
      </c>
      <c r="V503" s="7">
        <f t="shared" si="196"/>
        <v>0</v>
      </c>
      <c r="W503" s="9">
        <f t="shared" si="213"/>
        <v>0</v>
      </c>
      <c r="X503" s="9" t="str">
        <f t="shared" si="194"/>
        <v/>
      </c>
      <c r="Y503" s="9" t="str">
        <f t="shared" si="197"/>
        <v/>
      </c>
      <c r="Z503" s="10" t="str">
        <f t="shared" si="198"/>
        <v/>
      </c>
      <c r="AA503" s="9">
        <f t="shared" si="214"/>
        <v>0</v>
      </c>
      <c r="AB503" s="11" t="e">
        <f>COUNTIF(H$2:H503,"&gt;0")/(COUNTIF(H$2:H503,"&lt;0")+COUNTIF(H$2:H503,"&gt;0"))</f>
        <v>#DIV/0!</v>
      </c>
      <c r="AC503" s="11" t="e">
        <f t="shared" si="215"/>
        <v>#DIV/0!</v>
      </c>
      <c r="AD503" s="8" t="e">
        <f t="shared" si="216"/>
        <v>#DIV/0!</v>
      </c>
      <c r="AE503" s="11" t="e">
        <f t="shared" si="202"/>
        <v>#DIV/0!</v>
      </c>
      <c r="AF503" s="11" t="e">
        <f t="shared" si="203"/>
        <v>#DIV/0!</v>
      </c>
      <c r="AG503" s="12" t="str">
        <f>IF(ISERROR(SUMIF($G$1:$G503,"&gt;0")/-SUMIF($G$1:$G503,"&lt;0"))=FALSE,SUMIF($G$1:$G503,"&gt;0")/-SUMIF($G$1:$G503,"&lt;0"),"")</f>
        <v/>
      </c>
      <c r="AH503" s="12"/>
      <c r="AI503" s="21" t="str">
        <f t="shared" si="199"/>
        <v/>
      </c>
      <c r="AJ503" s="21" t="str">
        <f t="shared" si="200"/>
        <v/>
      </c>
      <c r="AK503" s="21" t="e">
        <f t="shared" si="201"/>
        <v>#DIV/0!</v>
      </c>
    </row>
    <row r="504" spans="1:37" ht="18.75" customHeight="1" thickBot="1">
      <c r="A504" t="str">
        <f t="shared" si="195"/>
        <v/>
      </c>
      <c r="B504" s="73"/>
      <c r="C504" s="73"/>
      <c r="D504" s="73"/>
      <c r="E504" s="73"/>
      <c r="F504" s="73"/>
      <c r="G504" s="73"/>
      <c r="H504" s="73"/>
      <c r="I504" s="74"/>
      <c r="J504" s="74"/>
      <c r="K504" s="73"/>
      <c r="L504" s="6" t="str">
        <f t="shared" si="204"/>
        <v>Saturday</v>
      </c>
      <c r="M504" s="6" t="str">
        <f t="shared" si="205"/>
        <v>Saturday</v>
      </c>
      <c r="N504" s="6">
        <f t="shared" si="206"/>
        <v>1900</v>
      </c>
      <c r="O504" s="6">
        <f t="shared" si="207"/>
        <v>1</v>
      </c>
      <c r="P504" s="6">
        <f t="shared" si="208"/>
        <v>0</v>
      </c>
      <c r="Q504" s="6">
        <f t="shared" si="209"/>
        <v>0</v>
      </c>
      <c r="R504" s="6">
        <f t="shared" si="210"/>
        <v>0</v>
      </c>
      <c r="S504" s="6" t="str">
        <f t="shared" si="211"/>
        <v>1900/1/0</v>
      </c>
      <c r="T504" s="7">
        <f t="shared" si="193"/>
        <v>0</v>
      </c>
      <c r="U504" s="8">
        <f t="shared" si="212"/>
        <v>10000</v>
      </c>
      <c r="V504" s="7">
        <f t="shared" si="196"/>
        <v>0</v>
      </c>
      <c r="W504" s="9">
        <f t="shared" si="213"/>
        <v>0</v>
      </c>
      <c r="X504" s="9" t="str">
        <f t="shared" si="194"/>
        <v/>
      </c>
      <c r="Y504" s="9" t="str">
        <f t="shared" si="197"/>
        <v/>
      </c>
      <c r="Z504" s="10" t="str">
        <f t="shared" si="198"/>
        <v/>
      </c>
      <c r="AA504" s="9">
        <f t="shared" si="214"/>
        <v>0</v>
      </c>
      <c r="AB504" s="11" t="e">
        <f>COUNTIF(H$2:H504,"&gt;0")/(COUNTIF(H$2:H504,"&lt;0")+COUNTIF(H$2:H504,"&gt;0"))</f>
        <v>#DIV/0!</v>
      </c>
      <c r="AC504" s="11" t="e">
        <f t="shared" si="215"/>
        <v>#DIV/0!</v>
      </c>
      <c r="AD504" s="8" t="e">
        <f t="shared" si="216"/>
        <v>#DIV/0!</v>
      </c>
      <c r="AE504" s="11" t="e">
        <f t="shared" si="202"/>
        <v>#DIV/0!</v>
      </c>
      <c r="AF504" s="11" t="e">
        <f t="shared" si="203"/>
        <v>#DIV/0!</v>
      </c>
      <c r="AG504" s="12" t="str">
        <f>IF(ISERROR(SUMIF($G$1:$G504,"&gt;0")/-SUMIF($G$1:$G504,"&lt;0"))=FALSE,SUMIF($G$1:$G504,"&gt;0")/-SUMIF($G$1:$G504,"&lt;0"),"")</f>
        <v/>
      </c>
      <c r="AH504" s="12"/>
      <c r="AI504" s="21" t="str">
        <f t="shared" si="199"/>
        <v/>
      </c>
      <c r="AJ504" s="21" t="str">
        <f t="shared" si="200"/>
        <v/>
      </c>
      <c r="AK504" s="21" t="e">
        <f t="shared" si="201"/>
        <v>#DIV/0!</v>
      </c>
    </row>
    <row r="505" spans="1:37" ht="18.75" customHeight="1" thickBot="1">
      <c r="A505" t="str">
        <f t="shared" si="195"/>
        <v/>
      </c>
      <c r="B505" s="73"/>
      <c r="C505" s="73"/>
      <c r="D505" s="73"/>
      <c r="E505" s="73"/>
      <c r="F505" s="73"/>
      <c r="G505" s="73"/>
      <c r="H505" s="73"/>
      <c r="I505" s="74"/>
      <c r="J505" s="74"/>
      <c r="K505" s="73"/>
      <c r="L505" s="6" t="str">
        <f t="shared" si="204"/>
        <v>Saturday</v>
      </c>
      <c r="M505" s="6" t="str">
        <f t="shared" si="205"/>
        <v>Saturday</v>
      </c>
      <c r="N505" s="6">
        <f t="shared" si="206"/>
        <v>1900</v>
      </c>
      <c r="O505" s="6">
        <f t="shared" si="207"/>
        <v>1</v>
      </c>
      <c r="P505" s="6">
        <f t="shared" si="208"/>
        <v>0</v>
      </c>
      <c r="Q505" s="6">
        <f t="shared" si="209"/>
        <v>0</v>
      </c>
      <c r="R505" s="6">
        <f t="shared" si="210"/>
        <v>0</v>
      </c>
      <c r="S505" s="6" t="str">
        <f t="shared" si="211"/>
        <v>1900/1/0</v>
      </c>
      <c r="T505" s="7">
        <f t="shared" si="193"/>
        <v>0</v>
      </c>
      <c r="U505" s="8">
        <f t="shared" si="212"/>
        <v>10000</v>
      </c>
      <c r="V505" s="7">
        <f t="shared" si="196"/>
        <v>0</v>
      </c>
      <c r="W505" s="9">
        <f t="shared" si="213"/>
        <v>0</v>
      </c>
      <c r="X505" s="9" t="str">
        <f t="shared" si="194"/>
        <v/>
      </c>
      <c r="Y505" s="9" t="str">
        <f t="shared" si="197"/>
        <v/>
      </c>
      <c r="Z505" s="10" t="str">
        <f t="shared" si="198"/>
        <v/>
      </c>
      <c r="AA505" s="9">
        <f t="shared" si="214"/>
        <v>0</v>
      </c>
      <c r="AB505" s="11" t="e">
        <f>COUNTIF(H$2:H505,"&gt;0")/(COUNTIF(H$2:H505,"&lt;0")+COUNTIF(H$2:H505,"&gt;0"))</f>
        <v>#DIV/0!</v>
      </c>
      <c r="AC505" s="11" t="e">
        <f t="shared" si="215"/>
        <v>#DIV/0!</v>
      </c>
      <c r="AD505" s="8" t="e">
        <f t="shared" si="216"/>
        <v>#DIV/0!</v>
      </c>
      <c r="AE505" s="11" t="e">
        <f t="shared" si="202"/>
        <v>#DIV/0!</v>
      </c>
      <c r="AF505" s="11" t="e">
        <f t="shared" si="203"/>
        <v>#DIV/0!</v>
      </c>
      <c r="AG505" s="12" t="str">
        <f>IF(ISERROR(SUMIF($G$1:$G505,"&gt;0")/-SUMIF($G$1:$G505,"&lt;0"))=FALSE,SUMIF($G$1:$G505,"&gt;0")/-SUMIF($G$1:$G505,"&lt;0"),"")</f>
        <v/>
      </c>
      <c r="AH505" s="12"/>
      <c r="AI505" s="21" t="str">
        <f t="shared" si="199"/>
        <v/>
      </c>
      <c r="AJ505" s="21" t="str">
        <f t="shared" si="200"/>
        <v/>
      </c>
      <c r="AK505" s="21" t="e">
        <f t="shared" si="201"/>
        <v>#DIV/0!</v>
      </c>
    </row>
    <row r="506" spans="1:37" ht="18.75" customHeight="1" thickBot="1">
      <c r="A506" t="str">
        <f t="shared" si="195"/>
        <v/>
      </c>
      <c r="B506" s="73"/>
      <c r="C506" s="73"/>
      <c r="D506" s="73"/>
      <c r="E506" s="73"/>
      <c r="F506" s="73"/>
      <c r="G506" s="73"/>
      <c r="H506" s="73"/>
      <c r="I506" s="74"/>
      <c r="J506" s="74"/>
      <c r="K506" s="73"/>
      <c r="L506" s="6" t="str">
        <f t="shared" si="204"/>
        <v>Saturday</v>
      </c>
      <c r="M506" s="6" t="str">
        <f t="shared" si="205"/>
        <v>Saturday</v>
      </c>
      <c r="N506" s="6">
        <f t="shared" si="206"/>
        <v>1900</v>
      </c>
      <c r="O506" s="6">
        <f t="shared" si="207"/>
        <v>1</v>
      </c>
      <c r="P506" s="6">
        <f t="shared" si="208"/>
        <v>0</v>
      </c>
      <c r="Q506" s="6">
        <f t="shared" si="209"/>
        <v>0</v>
      </c>
      <c r="R506" s="6">
        <f t="shared" si="210"/>
        <v>0</v>
      </c>
      <c r="S506" s="6" t="str">
        <f t="shared" si="211"/>
        <v>1900/1/0</v>
      </c>
      <c r="T506" s="7">
        <f t="shared" si="193"/>
        <v>0</v>
      </c>
      <c r="U506" s="8">
        <f t="shared" si="212"/>
        <v>10000</v>
      </c>
      <c r="V506" s="7">
        <f t="shared" si="196"/>
        <v>0</v>
      </c>
      <c r="W506" s="9">
        <f t="shared" si="213"/>
        <v>0</v>
      </c>
      <c r="X506" s="9" t="str">
        <f t="shared" si="194"/>
        <v/>
      </c>
      <c r="Y506" s="9" t="str">
        <f t="shared" si="197"/>
        <v/>
      </c>
      <c r="Z506" s="10" t="str">
        <f t="shared" si="198"/>
        <v/>
      </c>
      <c r="AA506" s="9">
        <f t="shared" si="214"/>
        <v>0</v>
      </c>
      <c r="AB506" s="11" t="e">
        <f>COUNTIF(H$2:H506,"&gt;0")/(COUNTIF(H$2:H506,"&lt;0")+COUNTIF(H$2:H506,"&gt;0"))</f>
        <v>#DIV/0!</v>
      </c>
      <c r="AC506" s="11" t="e">
        <f t="shared" si="215"/>
        <v>#DIV/0!</v>
      </c>
      <c r="AD506" s="8" t="e">
        <f t="shared" si="216"/>
        <v>#DIV/0!</v>
      </c>
      <c r="AE506" s="11" t="e">
        <f t="shared" si="202"/>
        <v>#DIV/0!</v>
      </c>
      <c r="AF506" s="11" t="e">
        <f t="shared" si="203"/>
        <v>#DIV/0!</v>
      </c>
      <c r="AG506" s="12" t="str">
        <f>IF(ISERROR(SUMIF($G$1:$G506,"&gt;0")/-SUMIF($G$1:$G506,"&lt;0"))=FALSE,SUMIF($G$1:$G506,"&gt;0")/-SUMIF($G$1:$G506,"&lt;0"),"")</f>
        <v/>
      </c>
      <c r="AH506" s="12"/>
      <c r="AI506" s="21" t="str">
        <f t="shared" si="199"/>
        <v/>
      </c>
      <c r="AJ506" s="21" t="str">
        <f t="shared" si="200"/>
        <v/>
      </c>
      <c r="AK506" s="21" t="e">
        <f t="shared" si="201"/>
        <v>#DIV/0!</v>
      </c>
    </row>
    <row r="507" spans="1:37" ht="18.75" customHeight="1" thickBot="1">
      <c r="A507" t="str">
        <f t="shared" si="195"/>
        <v/>
      </c>
      <c r="B507" s="73"/>
      <c r="C507" s="73"/>
      <c r="D507" s="73"/>
      <c r="E507" s="73"/>
      <c r="F507" s="73"/>
      <c r="G507" s="73"/>
      <c r="H507" s="73"/>
      <c r="I507" s="74"/>
      <c r="J507" s="74"/>
      <c r="K507" s="73"/>
      <c r="L507" s="6" t="str">
        <f t="shared" si="204"/>
        <v>Saturday</v>
      </c>
      <c r="M507" s="6" t="str">
        <f t="shared" si="205"/>
        <v>Saturday</v>
      </c>
      <c r="N507" s="6">
        <f t="shared" si="206"/>
        <v>1900</v>
      </c>
      <c r="O507" s="6">
        <f t="shared" si="207"/>
        <v>1</v>
      </c>
      <c r="P507" s="6">
        <f t="shared" si="208"/>
        <v>0</v>
      </c>
      <c r="Q507" s="6">
        <f t="shared" si="209"/>
        <v>0</v>
      </c>
      <c r="R507" s="6">
        <f t="shared" si="210"/>
        <v>0</v>
      </c>
      <c r="S507" s="6" t="str">
        <f t="shared" si="211"/>
        <v>1900/1/0</v>
      </c>
      <c r="T507" s="7">
        <f t="shared" si="193"/>
        <v>0</v>
      </c>
      <c r="U507" s="8">
        <f t="shared" si="212"/>
        <v>10000</v>
      </c>
      <c r="V507" s="7">
        <f t="shared" si="196"/>
        <v>0</v>
      </c>
      <c r="W507" s="9">
        <f t="shared" si="213"/>
        <v>0</v>
      </c>
      <c r="X507" s="9" t="str">
        <f t="shared" si="194"/>
        <v/>
      </c>
      <c r="Y507" s="9" t="str">
        <f t="shared" si="197"/>
        <v/>
      </c>
      <c r="Z507" s="10" t="str">
        <f t="shared" si="198"/>
        <v/>
      </c>
      <c r="AA507" s="9">
        <f t="shared" si="214"/>
        <v>0</v>
      </c>
      <c r="AB507" s="11" t="e">
        <f>COUNTIF(H$2:H507,"&gt;0")/(COUNTIF(H$2:H507,"&lt;0")+COUNTIF(H$2:H507,"&gt;0"))</f>
        <v>#DIV/0!</v>
      </c>
      <c r="AC507" s="11" t="e">
        <f t="shared" si="215"/>
        <v>#DIV/0!</v>
      </c>
      <c r="AD507" s="8" t="e">
        <f t="shared" si="216"/>
        <v>#DIV/0!</v>
      </c>
      <c r="AE507" s="11" t="e">
        <f t="shared" si="202"/>
        <v>#DIV/0!</v>
      </c>
      <c r="AF507" s="11" t="e">
        <f t="shared" si="203"/>
        <v>#DIV/0!</v>
      </c>
      <c r="AG507" s="12" t="str">
        <f>IF(ISERROR(SUMIF($G$1:$G507,"&gt;0")/-SUMIF($G$1:$G507,"&lt;0"))=FALSE,SUMIF($G$1:$G507,"&gt;0")/-SUMIF($G$1:$G507,"&lt;0"),"")</f>
        <v/>
      </c>
      <c r="AH507" s="12"/>
      <c r="AI507" s="21" t="str">
        <f t="shared" si="199"/>
        <v/>
      </c>
      <c r="AJ507" s="21" t="str">
        <f t="shared" si="200"/>
        <v/>
      </c>
      <c r="AK507" s="21" t="e">
        <f t="shared" si="201"/>
        <v>#DIV/0!</v>
      </c>
    </row>
    <row r="508" spans="1:37" ht="18.75" customHeight="1" thickBot="1">
      <c r="A508" t="str">
        <f t="shared" si="195"/>
        <v/>
      </c>
      <c r="B508" s="73"/>
      <c r="C508" s="73"/>
      <c r="D508" s="73"/>
      <c r="E508" s="73"/>
      <c r="F508" s="73"/>
      <c r="G508" s="73"/>
      <c r="H508" s="73"/>
      <c r="I508" s="74"/>
      <c r="J508" s="74"/>
      <c r="K508" s="73"/>
      <c r="L508" s="6" t="str">
        <f t="shared" si="204"/>
        <v>Saturday</v>
      </c>
      <c r="M508" s="6" t="str">
        <f t="shared" si="205"/>
        <v>Saturday</v>
      </c>
      <c r="N508" s="6">
        <f t="shared" si="206"/>
        <v>1900</v>
      </c>
      <c r="O508" s="6">
        <f t="shared" si="207"/>
        <v>1</v>
      </c>
      <c r="P508" s="6">
        <f t="shared" si="208"/>
        <v>0</v>
      </c>
      <c r="Q508" s="6">
        <f t="shared" si="209"/>
        <v>0</v>
      </c>
      <c r="R508" s="6">
        <f t="shared" si="210"/>
        <v>0</v>
      </c>
      <c r="S508" s="6" t="str">
        <f t="shared" si="211"/>
        <v>1900/1/0</v>
      </c>
      <c r="T508" s="7">
        <f t="shared" si="193"/>
        <v>0</v>
      </c>
      <c r="U508" s="8">
        <f t="shared" si="212"/>
        <v>10000</v>
      </c>
      <c r="V508" s="7">
        <f t="shared" si="196"/>
        <v>0</v>
      </c>
      <c r="W508" s="9">
        <f t="shared" si="213"/>
        <v>0</v>
      </c>
      <c r="X508" s="9" t="str">
        <f t="shared" si="194"/>
        <v/>
      </c>
      <c r="Y508" s="9" t="str">
        <f t="shared" si="197"/>
        <v/>
      </c>
      <c r="Z508" s="10" t="str">
        <f t="shared" si="198"/>
        <v/>
      </c>
      <c r="AA508" s="9">
        <f t="shared" si="214"/>
        <v>0</v>
      </c>
      <c r="AB508" s="11" t="e">
        <f>COUNTIF(H$2:H508,"&gt;0")/(COUNTIF(H$2:H508,"&lt;0")+COUNTIF(H$2:H508,"&gt;0"))</f>
        <v>#DIV/0!</v>
      </c>
      <c r="AC508" s="11" t="e">
        <f t="shared" si="215"/>
        <v>#DIV/0!</v>
      </c>
      <c r="AD508" s="8" t="e">
        <f t="shared" si="216"/>
        <v>#DIV/0!</v>
      </c>
      <c r="AE508" s="11" t="e">
        <f t="shared" si="202"/>
        <v>#DIV/0!</v>
      </c>
      <c r="AF508" s="11" t="e">
        <f t="shared" si="203"/>
        <v>#DIV/0!</v>
      </c>
      <c r="AG508" s="12" t="str">
        <f>IF(ISERROR(SUMIF($G$1:$G508,"&gt;0")/-SUMIF($G$1:$G508,"&lt;0"))=FALSE,SUMIF($G$1:$G508,"&gt;0")/-SUMIF($G$1:$G508,"&lt;0"),"")</f>
        <v/>
      </c>
      <c r="AH508" s="12"/>
      <c r="AI508" s="21" t="str">
        <f t="shared" si="199"/>
        <v/>
      </c>
      <c r="AJ508" s="21" t="str">
        <f t="shared" si="200"/>
        <v/>
      </c>
      <c r="AK508" s="21" t="e">
        <f t="shared" si="201"/>
        <v>#DIV/0!</v>
      </c>
    </row>
    <row r="509" spans="1:37" ht="18.75" customHeight="1" thickBot="1">
      <c r="A509" t="str">
        <f t="shared" si="195"/>
        <v/>
      </c>
      <c r="B509" s="73"/>
      <c r="C509" s="73"/>
      <c r="D509" s="73"/>
      <c r="E509" s="73"/>
      <c r="F509" s="73"/>
      <c r="G509" s="73"/>
      <c r="H509" s="73"/>
      <c r="I509" s="74"/>
      <c r="J509" s="74"/>
      <c r="K509" s="73"/>
      <c r="L509" s="6" t="str">
        <f t="shared" si="204"/>
        <v>Saturday</v>
      </c>
      <c r="M509" s="6" t="str">
        <f t="shared" si="205"/>
        <v>Saturday</v>
      </c>
      <c r="N509" s="6">
        <f t="shared" si="206"/>
        <v>1900</v>
      </c>
      <c r="O509" s="6">
        <f t="shared" si="207"/>
        <v>1</v>
      </c>
      <c r="P509" s="6">
        <f t="shared" si="208"/>
        <v>0</v>
      </c>
      <c r="Q509" s="6">
        <f t="shared" si="209"/>
        <v>0</v>
      </c>
      <c r="R509" s="6">
        <f t="shared" si="210"/>
        <v>0</v>
      </c>
      <c r="S509" s="6" t="str">
        <f t="shared" si="211"/>
        <v>1900/1/0</v>
      </c>
      <c r="T509" s="7">
        <f t="shared" si="193"/>
        <v>0</v>
      </c>
      <c r="U509" s="8">
        <f t="shared" si="212"/>
        <v>10000</v>
      </c>
      <c r="V509" s="7">
        <f t="shared" si="196"/>
        <v>0</v>
      </c>
      <c r="W509" s="9">
        <f t="shared" si="213"/>
        <v>0</v>
      </c>
      <c r="X509" s="9" t="str">
        <f t="shared" si="194"/>
        <v/>
      </c>
      <c r="Y509" s="9" t="str">
        <f t="shared" si="197"/>
        <v/>
      </c>
      <c r="Z509" s="10" t="str">
        <f t="shared" si="198"/>
        <v/>
      </c>
      <c r="AA509" s="9">
        <f t="shared" si="214"/>
        <v>0</v>
      </c>
      <c r="AB509" s="11" t="e">
        <f>COUNTIF(H$2:H509,"&gt;0")/(COUNTIF(H$2:H509,"&lt;0")+COUNTIF(H$2:H509,"&gt;0"))</f>
        <v>#DIV/0!</v>
      </c>
      <c r="AC509" s="11" t="e">
        <f t="shared" si="215"/>
        <v>#DIV/0!</v>
      </c>
      <c r="AD509" s="8" t="e">
        <f t="shared" si="216"/>
        <v>#DIV/0!</v>
      </c>
      <c r="AE509" s="11" t="e">
        <f t="shared" si="202"/>
        <v>#DIV/0!</v>
      </c>
      <c r="AF509" s="11" t="e">
        <f t="shared" si="203"/>
        <v>#DIV/0!</v>
      </c>
      <c r="AG509" s="12" t="str">
        <f>IF(ISERROR(SUMIF($G$1:$G509,"&gt;0")/-SUMIF($G$1:$G509,"&lt;0"))=FALSE,SUMIF($G$1:$G509,"&gt;0")/-SUMIF($G$1:$G509,"&lt;0"),"")</f>
        <v/>
      </c>
      <c r="AH509" s="12"/>
      <c r="AI509" s="21" t="str">
        <f t="shared" si="199"/>
        <v/>
      </c>
      <c r="AJ509" s="21" t="str">
        <f t="shared" si="200"/>
        <v/>
      </c>
      <c r="AK509" s="21" t="e">
        <f t="shared" si="201"/>
        <v>#DIV/0!</v>
      </c>
    </row>
    <row r="510" spans="1:37" ht="18.75" customHeight="1" thickBot="1">
      <c r="A510" t="str">
        <f t="shared" si="195"/>
        <v/>
      </c>
      <c r="B510" s="73"/>
      <c r="C510" s="73"/>
      <c r="D510" s="73"/>
      <c r="E510" s="73"/>
      <c r="F510" s="73"/>
      <c r="G510" s="73"/>
      <c r="H510" s="73"/>
      <c r="I510" s="74"/>
      <c r="J510" s="74"/>
      <c r="K510" s="73"/>
      <c r="L510" s="6" t="str">
        <f t="shared" si="204"/>
        <v>Saturday</v>
      </c>
      <c r="M510" s="6" t="str">
        <f t="shared" si="205"/>
        <v>Saturday</v>
      </c>
      <c r="N510" s="6">
        <f t="shared" si="206"/>
        <v>1900</v>
      </c>
      <c r="O510" s="6">
        <f t="shared" si="207"/>
        <v>1</v>
      </c>
      <c r="P510" s="6">
        <f t="shared" si="208"/>
        <v>0</v>
      </c>
      <c r="Q510" s="6">
        <f t="shared" si="209"/>
        <v>0</v>
      </c>
      <c r="R510" s="6">
        <f t="shared" si="210"/>
        <v>0</v>
      </c>
      <c r="S510" s="6" t="str">
        <f t="shared" si="211"/>
        <v>1900/1/0</v>
      </c>
      <c r="T510" s="7">
        <f t="shared" si="193"/>
        <v>0</v>
      </c>
      <c r="U510" s="8">
        <f t="shared" si="212"/>
        <v>10000</v>
      </c>
      <c r="V510" s="7">
        <f t="shared" si="196"/>
        <v>0</v>
      </c>
      <c r="W510" s="9">
        <f t="shared" si="213"/>
        <v>0</v>
      </c>
      <c r="X510" s="9" t="str">
        <f t="shared" si="194"/>
        <v/>
      </c>
      <c r="Y510" s="9" t="str">
        <f t="shared" si="197"/>
        <v/>
      </c>
      <c r="Z510" s="10" t="str">
        <f t="shared" si="198"/>
        <v/>
      </c>
      <c r="AA510" s="9">
        <f t="shared" si="214"/>
        <v>0</v>
      </c>
      <c r="AB510" s="11" t="e">
        <f>COUNTIF(H$2:H510,"&gt;0")/(COUNTIF(H$2:H510,"&lt;0")+COUNTIF(H$2:H510,"&gt;0"))</f>
        <v>#DIV/0!</v>
      </c>
      <c r="AC510" s="11" t="e">
        <f t="shared" si="215"/>
        <v>#DIV/0!</v>
      </c>
      <c r="AD510" s="8" t="e">
        <f t="shared" si="216"/>
        <v>#DIV/0!</v>
      </c>
      <c r="AE510" s="11" t="e">
        <f t="shared" si="202"/>
        <v>#DIV/0!</v>
      </c>
      <c r="AF510" s="11" t="e">
        <f t="shared" si="203"/>
        <v>#DIV/0!</v>
      </c>
      <c r="AG510" s="12" t="str">
        <f>IF(ISERROR(SUMIF($G$1:$G510,"&gt;0")/-SUMIF($G$1:$G510,"&lt;0"))=FALSE,SUMIF($G$1:$G510,"&gt;0")/-SUMIF($G$1:$G510,"&lt;0"),"")</f>
        <v/>
      </c>
      <c r="AH510" s="12"/>
      <c r="AI510" s="21" t="str">
        <f t="shared" si="199"/>
        <v/>
      </c>
      <c r="AJ510" s="21" t="str">
        <f t="shared" si="200"/>
        <v/>
      </c>
      <c r="AK510" s="21" t="e">
        <f t="shared" si="201"/>
        <v>#DIV/0!</v>
      </c>
    </row>
    <row r="511" spans="1:37" ht="18.75" customHeight="1" thickBot="1">
      <c r="A511" t="str">
        <f t="shared" si="195"/>
        <v/>
      </c>
      <c r="B511" s="73"/>
      <c r="C511" s="73"/>
      <c r="D511" s="73"/>
      <c r="E511" s="73"/>
      <c r="F511" s="73"/>
      <c r="G511" s="73"/>
      <c r="H511" s="73"/>
      <c r="I511" s="74"/>
      <c r="J511" s="74"/>
      <c r="K511" s="73"/>
      <c r="L511" s="6" t="str">
        <f t="shared" si="204"/>
        <v>Saturday</v>
      </c>
      <c r="M511" s="6" t="str">
        <f t="shared" si="205"/>
        <v>Saturday</v>
      </c>
      <c r="N511" s="6">
        <f t="shared" si="206"/>
        <v>1900</v>
      </c>
      <c r="O511" s="6">
        <f t="shared" si="207"/>
        <v>1</v>
      </c>
      <c r="P511" s="6">
        <f t="shared" si="208"/>
        <v>0</v>
      </c>
      <c r="Q511" s="6">
        <f t="shared" si="209"/>
        <v>0</v>
      </c>
      <c r="R511" s="6">
        <f t="shared" si="210"/>
        <v>0</v>
      </c>
      <c r="S511" s="6" t="str">
        <f t="shared" si="211"/>
        <v>1900/1/0</v>
      </c>
      <c r="T511" s="7">
        <f t="shared" si="193"/>
        <v>0</v>
      </c>
      <c r="U511" s="8">
        <f t="shared" si="212"/>
        <v>10000</v>
      </c>
      <c r="V511" s="7">
        <f t="shared" si="196"/>
        <v>0</v>
      </c>
      <c r="W511" s="9">
        <f t="shared" si="213"/>
        <v>0</v>
      </c>
      <c r="X511" s="9" t="str">
        <f t="shared" si="194"/>
        <v/>
      </c>
      <c r="Y511" s="9" t="str">
        <f t="shared" si="197"/>
        <v/>
      </c>
      <c r="Z511" s="10" t="str">
        <f t="shared" si="198"/>
        <v/>
      </c>
      <c r="AA511" s="9">
        <f t="shared" si="214"/>
        <v>0</v>
      </c>
      <c r="AB511" s="11" t="e">
        <f>COUNTIF(H$2:H511,"&gt;0")/(COUNTIF(H$2:H511,"&lt;0")+COUNTIF(H$2:H511,"&gt;0"))</f>
        <v>#DIV/0!</v>
      </c>
      <c r="AC511" s="11" t="e">
        <f t="shared" si="215"/>
        <v>#DIV/0!</v>
      </c>
      <c r="AD511" s="8" t="e">
        <f t="shared" si="216"/>
        <v>#DIV/0!</v>
      </c>
      <c r="AE511" s="11" t="e">
        <f t="shared" si="202"/>
        <v>#DIV/0!</v>
      </c>
      <c r="AF511" s="11" t="e">
        <f t="shared" si="203"/>
        <v>#DIV/0!</v>
      </c>
      <c r="AG511" s="12" t="str">
        <f>IF(ISERROR(SUMIF($G$1:$G511,"&gt;0")/-SUMIF($G$1:$G511,"&lt;0"))=FALSE,SUMIF($G$1:$G511,"&gt;0")/-SUMIF($G$1:$G511,"&lt;0"),"")</f>
        <v/>
      </c>
      <c r="AH511" s="12"/>
      <c r="AI511" s="21" t="str">
        <f t="shared" si="199"/>
        <v/>
      </c>
      <c r="AJ511" s="21" t="str">
        <f t="shared" si="200"/>
        <v/>
      </c>
      <c r="AK511" s="21" t="e">
        <f t="shared" si="201"/>
        <v>#DIV/0!</v>
      </c>
    </row>
    <row r="512" spans="1:37" ht="18.75" customHeight="1" thickBot="1">
      <c r="A512" t="str">
        <f t="shared" si="195"/>
        <v/>
      </c>
      <c r="B512" s="73"/>
      <c r="C512" s="73"/>
      <c r="D512" s="73"/>
      <c r="E512" s="73"/>
      <c r="F512" s="73"/>
      <c r="G512" s="73"/>
      <c r="H512" s="73"/>
      <c r="I512" s="74"/>
      <c r="J512" s="74"/>
      <c r="K512" s="73"/>
      <c r="L512" s="6" t="str">
        <f t="shared" si="204"/>
        <v>Saturday</v>
      </c>
      <c r="M512" s="6" t="str">
        <f t="shared" si="205"/>
        <v>Saturday</v>
      </c>
      <c r="N512" s="6">
        <f t="shared" si="206"/>
        <v>1900</v>
      </c>
      <c r="O512" s="6">
        <f t="shared" si="207"/>
        <v>1</v>
      </c>
      <c r="P512" s="6">
        <f t="shared" si="208"/>
        <v>0</v>
      </c>
      <c r="Q512" s="6">
        <f t="shared" si="209"/>
        <v>0</v>
      </c>
      <c r="R512" s="6">
        <f t="shared" si="210"/>
        <v>0</v>
      </c>
      <c r="S512" s="6" t="str">
        <f t="shared" si="211"/>
        <v>1900/1/0</v>
      </c>
      <c r="T512" s="7">
        <f t="shared" si="193"/>
        <v>0</v>
      </c>
      <c r="U512" s="8">
        <f t="shared" si="212"/>
        <v>10000</v>
      </c>
      <c r="V512" s="7">
        <f t="shared" si="196"/>
        <v>0</v>
      </c>
      <c r="W512" s="9">
        <f t="shared" si="213"/>
        <v>0</v>
      </c>
      <c r="X512" s="9" t="str">
        <f t="shared" si="194"/>
        <v/>
      </c>
      <c r="Y512" s="9" t="str">
        <f t="shared" si="197"/>
        <v/>
      </c>
      <c r="Z512" s="10" t="str">
        <f t="shared" si="198"/>
        <v/>
      </c>
      <c r="AA512" s="9">
        <f t="shared" si="214"/>
        <v>0</v>
      </c>
      <c r="AB512" s="11" t="e">
        <f>COUNTIF(H$2:H512,"&gt;0")/(COUNTIF(H$2:H512,"&lt;0")+COUNTIF(H$2:H512,"&gt;0"))</f>
        <v>#DIV/0!</v>
      </c>
      <c r="AC512" s="11" t="e">
        <f t="shared" si="215"/>
        <v>#DIV/0!</v>
      </c>
      <c r="AD512" s="8" t="e">
        <f t="shared" si="216"/>
        <v>#DIV/0!</v>
      </c>
      <c r="AE512" s="11" t="e">
        <f t="shared" si="202"/>
        <v>#DIV/0!</v>
      </c>
      <c r="AF512" s="11" t="e">
        <f t="shared" si="203"/>
        <v>#DIV/0!</v>
      </c>
      <c r="AG512" s="12" t="str">
        <f>IF(ISERROR(SUMIF($G$1:$G512,"&gt;0")/-SUMIF($G$1:$G512,"&lt;0"))=FALSE,SUMIF($G$1:$G512,"&gt;0")/-SUMIF($G$1:$G512,"&lt;0"),"")</f>
        <v/>
      </c>
      <c r="AH512" s="12"/>
      <c r="AI512" s="21" t="str">
        <f t="shared" si="199"/>
        <v/>
      </c>
      <c r="AJ512" s="21" t="str">
        <f t="shared" si="200"/>
        <v/>
      </c>
      <c r="AK512" s="21" t="e">
        <f t="shared" si="201"/>
        <v>#DIV/0!</v>
      </c>
    </row>
    <row r="513" spans="1:37" ht="18.75" customHeight="1" thickBot="1">
      <c r="A513" t="str">
        <f t="shared" si="195"/>
        <v/>
      </c>
      <c r="B513" s="73"/>
      <c r="C513" s="73"/>
      <c r="D513" s="73"/>
      <c r="E513" s="73"/>
      <c r="F513" s="73"/>
      <c r="G513" s="73"/>
      <c r="H513" s="73"/>
      <c r="I513" s="74"/>
      <c r="J513" s="74"/>
      <c r="K513" s="73"/>
      <c r="L513" s="6" t="str">
        <f t="shared" si="204"/>
        <v>Saturday</v>
      </c>
      <c r="M513" s="6" t="str">
        <f t="shared" si="205"/>
        <v>Saturday</v>
      </c>
      <c r="N513" s="6">
        <f t="shared" si="206"/>
        <v>1900</v>
      </c>
      <c r="O513" s="6">
        <f t="shared" si="207"/>
        <v>1</v>
      </c>
      <c r="P513" s="6">
        <f t="shared" si="208"/>
        <v>0</v>
      </c>
      <c r="Q513" s="6">
        <f t="shared" si="209"/>
        <v>0</v>
      </c>
      <c r="R513" s="6">
        <f t="shared" si="210"/>
        <v>0</v>
      </c>
      <c r="S513" s="6" t="str">
        <f t="shared" si="211"/>
        <v>1900/1/0</v>
      </c>
      <c r="T513" s="7">
        <f t="shared" si="193"/>
        <v>0</v>
      </c>
      <c r="U513" s="8">
        <f t="shared" si="212"/>
        <v>10000</v>
      </c>
      <c r="V513" s="7">
        <f t="shared" si="196"/>
        <v>0</v>
      </c>
      <c r="W513" s="9">
        <f t="shared" si="213"/>
        <v>0</v>
      </c>
      <c r="X513" s="9" t="str">
        <f t="shared" si="194"/>
        <v/>
      </c>
      <c r="Y513" s="9" t="str">
        <f t="shared" si="197"/>
        <v/>
      </c>
      <c r="Z513" s="10" t="str">
        <f t="shared" si="198"/>
        <v/>
      </c>
      <c r="AA513" s="9">
        <f t="shared" si="214"/>
        <v>0</v>
      </c>
      <c r="AB513" s="11" t="e">
        <f>COUNTIF(H$2:H513,"&gt;0")/(COUNTIF(H$2:H513,"&lt;0")+COUNTIF(H$2:H513,"&gt;0"))</f>
        <v>#DIV/0!</v>
      </c>
      <c r="AC513" s="11" t="e">
        <f t="shared" si="215"/>
        <v>#DIV/0!</v>
      </c>
      <c r="AD513" s="8" t="e">
        <f t="shared" si="216"/>
        <v>#DIV/0!</v>
      </c>
      <c r="AE513" s="11" t="e">
        <f t="shared" si="202"/>
        <v>#DIV/0!</v>
      </c>
      <c r="AF513" s="11" t="e">
        <f t="shared" si="203"/>
        <v>#DIV/0!</v>
      </c>
      <c r="AG513" s="12" t="str">
        <f>IF(ISERROR(SUMIF($G$1:$G513,"&gt;0")/-SUMIF($G$1:$G513,"&lt;0"))=FALSE,SUMIF($G$1:$G513,"&gt;0")/-SUMIF($G$1:$G513,"&lt;0"),"")</f>
        <v/>
      </c>
      <c r="AH513" s="12"/>
      <c r="AI513" s="21" t="str">
        <f t="shared" si="199"/>
        <v/>
      </c>
      <c r="AJ513" s="21" t="str">
        <f t="shared" si="200"/>
        <v/>
      </c>
      <c r="AK513" s="21" t="e">
        <f t="shared" si="201"/>
        <v>#DIV/0!</v>
      </c>
    </row>
    <row r="514" spans="1:37" ht="18.75" customHeight="1" thickBot="1">
      <c r="A514" t="str">
        <f t="shared" si="195"/>
        <v/>
      </c>
      <c r="B514" s="73"/>
      <c r="C514" s="73"/>
      <c r="D514" s="73"/>
      <c r="E514" s="73"/>
      <c r="F514" s="73"/>
      <c r="G514" s="73"/>
      <c r="H514" s="73"/>
      <c r="I514" s="74"/>
      <c r="J514" s="74"/>
      <c r="K514" s="73"/>
      <c r="L514" s="6" t="str">
        <f t="shared" si="204"/>
        <v>Saturday</v>
      </c>
      <c r="M514" s="6" t="str">
        <f t="shared" si="205"/>
        <v>Saturday</v>
      </c>
      <c r="N514" s="6">
        <f t="shared" si="206"/>
        <v>1900</v>
      </c>
      <c r="O514" s="6">
        <f t="shared" si="207"/>
        <v>1</v>
      </c>
      <c r="P514" s="6">
        <f t="shared" si="208"/>
        <v>0</v>
      </c>
      <c r="Q514" s="6">
        <f t="shared" si="209"/>
        <v>0</v>
      </c>
      <c r="R514" s="6">
        <f t="shared" si="210"/>
        <v>0</v>
      </c>
      <c r="S514" s="6" t="str">
        <f t="shared" si="211"/>
        <v>1900/1/0</v>
      </c>
      <c r="T514" s="7">
        <f t="shared" ref="T514:T577" si="217">2*E514*C514*(IF(AT531&lt;level1,comm1,IF(AT531&lt;level2,comm2,IF(AT531&lt;level3,comm3,IF(AT531&lt;level4,comm4,IF(AT531&lt;level5,comm5,IF(AT531&lt;level6,comm6,IF(AT531&lt;level7,comm7,IF(AT531&lt;level8,comm8,IF(AT531&lt;level9,comm9,0))))))))))</f>
        <v>0</v>
      </c>
      <c r="U514" s="8">
        <f t="shared" si="212"/>
        <v>10000</v>
      </c>
      <c r="V514" s="7">
        <f t="shared" si="196"/>
        <v>0</v>
      </c>
      <c r="W514" s="9">
        <f t="shared" si="213"/>
        <v>0</v>
      </c>
      <c r="X514" s="9" t="str">
        <f t="shared" ref="X514:X568" si="218">IF(J514="","",ROUNDDOWN(($J514-$I514)*24,0))</f>
        <v/>
      </c>
      <c r="Y514" s="9" t="str">
        <f t="shared" si="197"/>
        <v/>
      </c>
      <c r="Z514" s="10" t="str">
        <f t="shared" si="198"/>
        <v/>
      </c>
      <c r="AA514" s="9">
        <f t="shared" si="214"/>
        <v>0</v>
      </c>
      <c r="AB514" s="11" t="e">
        <f>COUNTIF(H$2:H514,"&gt;0")/(COUNTIF(H$2:H514,"&lt;0")+COUNTIF(H$2:H514,"&gt;0"))</f>
        <v>#DIV/0!</v>
      </c>
      <c r="AC514" s="11" t="e">
        <f t="shared" si="215"/>
        <v>#DIV/0!</v>
      </c>
      <c r="AD514" s="8" t="e">
        <f t="shared" si="216"/>
        <v>#DIV/0!</v>
      </c>
      <c r="AE514" s="11" t="e">
        <f t="shared" si="202"/>
        <v>#DIV/0!</v>
      </c>
      <c r="AF514" s="11" t="e">
        <f t="shared" si="203"/>
        <v>#DIV/0!</v>
      </c>
      <c r="AG514" s="12" t="str">
        <f>IF(ISERROR(SUMIF($G$1:$G514,"&gt;0")/-SUMIF($G$1:$G514,"&lt;0"))=FALSE,SUMIF($G$1:$G514,"&gt;0")/-SUMIF($G$1:$G514,"&lt;0"),"")</f>
        <v/>
      </c>
      <c r="AH514" s="12"/>
      <c r="AI514" s="21" t="str">
        <f t="shared" si="199"/>
        <v/>
      </c>
      <c r="AJ514" s="21" t="str">
        <f t="shared" si="200"/>
        <v/>
      </c>
      <c r="AK514" s="21" t="e">
        <f t="shared" si="201"/>
        <v>#DIV/0!</v>
      </c>
    </row>
    <row r="515" spans="1:37" ht="18.75" customHeight="1" thickBot="1">
      <c r="A515" t="str">
        <f t="shared" ref="A515:A578" si="219">LEFT(B515,4)</f>
        <v/>
      </c>
      <c r="B515" s="73"/>
      <c r="C515" s="73"/>
      <c r="D515" s="73"/>
      <c r="E515" s="73"/>
      <c r="F515" s="73"/>
      <c r="G515" s="73"/>
      <c r="H515" s="73"/>
      <c r="I515" s="74"/>
      <c r="J515" s="74"/>
      <c r="K515" s="73"/>
      <c r="L515" s="6" t="str">
        <f t="shared" si="204"/>
        <v>Saturday</v>
      </c>
      <c r="M515" s="6" t="str">
        <f t="shared" si="205"/>
        <v>Saturday</v>
      </c>
      <c r="N515" s="6">
        <f t="shared" si="206"/>
        <v>1900</v>
      </c>
      <c r="O515" s="6">
        <f t="shared" si="207"/>
        <v>1</v>
      </c>
      <c r="P515" s="6">
        <f t="shared" si="208"/>
        <v>0</v>
      </c>
      <c r="Q515" s="6">
        <f t="shared" si="209"/>
        <v>0</v>
      </c>
      <c r="R515" s="6">
        <f t="shared" si="210"/>
        <v>0</v>
      </c>
      <c r="S515" s="6" t="str">
        <f t="shared" si="211"/>
        <v>1900/1/0</v>
      </c>
      <c r="T515" s="7">
        <f t="shared" si="217"/>
        <v>0</v>
      </c>
      <c r="U515" s="8">
        <f t="shared" si="212"/>
        <v>10000</v>
      </c>
      <c r="V515" s="7">
        <f t="shared" ref="V515:V578" si="220">IF(ROW()=2,IF(SIGN($G514)&lt;&gt;SIGN($G515),$G515,$G514+$G515),IF(SIGN($G514)&lt;&gt;SIGN($G515),$G515,$G515+$V514))</f>
        <v>0</v>
      </c>
      <c r="W515" s="9">
        <f t="shared" si="213"/>
        <v>0</v>
      </c>
      <c r="X515" s="9" t="str">
        <f t="shared" si="218"/>
        <v/>
      </c>
      <c r="Y515" s="9" t="str">
        <f t="shared" ref="Y515:Y578" si="221">IF(J515="","",IF($H515&gt;0,ROUNDDOWN(($J515-$I515)*24,0),""))</f>
        <v/>
      </c>
      <c r="Z515" s="10" t="str">
        <f t="shared" ref="Z515:Z578" si="222">IF(J515="","",IF($H515&lt;0,($J515-$I515)*24,""))</f>
        <v/>
      </c>
      <c r="AA515" s="9">
        <f t="shared" si="214"/>
        <v>0</v>
      </c>
      <c r="AB515" s="11" t="e">
        <f>COUNTIF(H$2:H515,"&gt;0")/(COUNTIF(H$2:H515,"&lt;0")+COUNTIF(H$2:H515,"&gt;0"))</f>
        <v>#DIV/0!</v>
      </c>
      <c r="AC515" s="11" t="e">
        <f t="shared" si="215"/>
        <v>#DIV/0!</v>
      </c>
      <c r="AD515" s="8" t="e">
        <f t="shared" si="216"/>
        <v>#DIV/0!</v>
      </c>
      <c r="AE515" s="11" t="e">
        <f t="shared" si="202"/>
        <v>#DIV/0!</v>
      </c>
      <c r="AF515" s="11" t="e">
        <f t="shared" si="203"/>
        <v>#DIV/0!</v>
      </c>
      <c r="AG515" s="12" t="str">
        <f>IF(ISERROR(SUMIF($G$1:$G515,"&gt;0")/-SUMIF($G$1:$G515,"&lt;0"))=FALSE,SUMIF($G$1:$G515,"&gt;0")/-SUMIF($G$1:$G515,"&lt;0"),"")</f>
        <v/>
      </c>
      <c r="AH515" s="12"/>
      <c r="AI515" s="21" t="str">
        <f t="shared" ref="AI515:AI578" si="223">IF(SIGN($G515)=1,1,"")</f>
        <v/>
      </c>
      <c r="AJ515" s="21" t="str">
        <f t="shared" ref="AJ515:AJ578" si="224">IF(SIGN($G515)=-1,1,"")</f>
        <v/>
      </c>
      <c r="AK515" s="21" t="e">
        <f t="shared" ref="AK515:AK578" si="225">G515/H515</f>
        <v>#DIV/0!</v>
      </c>
    </row>
    <row r="516" spans="1:37" ht="18.75" customHeight="1" thickBot="1">
      <c r="A516" t="str">
        <f t="shared" si="219"/>
        <v/>
      </c>
      <c r="B516" s="73"/>
      <c r="C516" s="73"/>
      <c r="D516" s="73"/>
      <c r="E516" s="73"/>
      <c r="F516" s="73"/>
      <c r="G516" s="73"/>
      <c r="H516" s="73"/>
      <c r="I516" s="74"/>
      <c r="J516" s="74"/>
      <c r="K516" s="73"/>
      <c r="L516" s="6" t="str">
        <f t="shared" si="204"/>
        <v>Saturday</v>
      </c>
      <c r="M516" s="6" t="str">
        <f t="shared" si="205"/>
        <v>Saturday</v>
      </c>
      <c r="N516" s="6">
        <f t="shared" si="206"/>
        <v>1900</v>
      </c>
      <c r="O516" s="6">
        <f t="shared" si="207"/>
        <v>1</v>
      </c>
      <c r="P516" s="6">
        <f t="shared" si="208"/>
        <v>0</v>
      </c>
      <c r="Q516" s="6">
        <f t="shared" si="209"/>
        <v>0</v>
      </c>
      <c r="R516" s="6">
        <f t="shared" si="210"/>
        <v>0</v>
      </c>
      <c r="S516" s="6" t="str">
        <f t="shared" si="211"/>
        <v>1900/1/0</v>
      </c>
      <c r="T516" s="7">
        <f t="shared" si="217"/>
        <v>0</v>
      </c>
      <c r="U516" s="8">
        <f t="shared" si="212"/>
        <v>10000</v>
      </c>
      <c r="V516" s="7">
        <f t="shared" si="220"/>
        <v>0</v>
      </c>
      <c r="W516" s="9">
        <f t="shared" si="213"/>
        <v>0</v>
      </c>
      <c r="X516" s="9" t="str">
        <f t="shared" si="218"/>
        <v/>
      </c>
      <c r="Y516" s="9" t="str">
        <f t="shared" si="221"/>
        <v/>
      </c>
      <c r="Z516" s="10" t="str">
        <f t="shared" si="222"/>
        <v/>
      </c>
      <c r="AA516" s="9">
        <f t="shared" si="214"/>
        <v>0</v>
      </c>
      <c r="AB516" s="11" t="e">
        <f>COUNTIF(H$2:H516,"&gt;0")/(COUNTIF(H$2:H516,"&lt;0")+COUNTIF(H$2:H516,"&gt;0"))</f>
        <v>#DIV/0!</v>
      </c>
      <c r="AC516" s="11" t="e">
        <f t="shared" si="215"/>
        <v>#DIV/0!</v>
      </c>
      <c r="AD516" s="8" t="e">
        <f t="shared" si="216"/>
        <v>#DIV/0!</v>
      </c>
      <c r="AE516" s="11" t="e">
        <f t="shared" si="202"/>
        <v>#DIV/0!</v>
      </c>
      <c r="AF516" s="11" t="e">
        <f t="shared" si="203"/>
        <v>#DIV/0!</v>
      </c>
      <c r="AG516" s="12" t="str">
        <f>IF(ISERROR(SUMIF($G$1:$G516,"&gt;0")/-SUMIF($G$1:$G516,"&lt;0"))=FALSE,SUMIF($G$1:$G516,"&gt;0")/-SUMIF($G$1:$G516,"&lt;0"),"")</f>
        <v/>
      </c>
      <c r="AH516" s="12"/>
      <c r="AI516" s="21" t="str">
        <f t="shared" si="223"/>
        <v/>
      </c>
      <c r="AJ516" s="21" t="str">
        <f t="shared" si="224"/>
        <v/>
      </c>
      <c r="AK516" s="21" t="e">
        <f t="shared" si="225"/>
        <v>#DIV/0!</v>
      </c>
    </row>
    <row r="517" spans="1:37" ht="18.75" customHeight="1" thickBot="1">
      <c r="A517" t="str">
        <f t="shared" si="219"/>
        <v/>
      </c>
      <c r="B517" s="73"/>
      <c r="C517" s="73"/>
      <c r="D517" s="73"/>
      <c r="E517" s="73"/>
      <c r="F517" s="73"/>
      <c r="G517" s="73"/>
      <c r="H517" s="73"/>
      <c r="I517" s="74"/>
      <c r="J517" s="74"/>
      <c r="K517" s="73"/>
      <c r="L517" s="6" t="str">
        <f t="shared" si="204"/>
        <v>Saturday</v>
      </c>
      <c r="M517" s="6" t="str">
        <f t="shared" si="205"/>
        <v>Saturday</v>
      </c>
      <c r="N517" s="6">
        <f t="shared" si="206"/>
        <v>1900</v>
      </c>
      <c r="O517" s="6">
        <f t="shared" si="207"/>
        <v>1</v>
      </c>
      <c r="P517" s="6">
        <f t="shared" si="208"/>
        <v>0</v>
      </c>
      <c r="Q517" s="6">
        <f t="shared" si="209"/>
        <v>0</v>
      </c>
      <c r="R517" s="6">
        <f t="shared" si="210"/>
        <v>0</v>
      </c>
      <c r="S517" s="6" t="str">
        <f t="shared" si="211"/>
        <v>1900/1/0</v>
      </c>
      <c r="T517" s="7">
        <f t="shared" si="217"/>
        <v>0</v>
      </c>
      <c r="U517" s="8">
        <f t="shared" si="212"/>
        <v>10000</v>
      </c>
      <c r="V517" s="7">
        <f t="shared" si="220"/>
        <v>0</v>
      </c>
      <c r="W517" s="9">
        <f t="shared" si="213"/>
        <v>0</v>
      </c>
      <c r="X517" s="9" t="str">
        <f t="shared" si="218"/>
        <v/>
      </c>
      <c r="Y517" s="9" t="str">
        <f t="shared" si="221"/>
        <v/>
      </c>
      <c r="Z517" s="10" t="str">
        <f t="shared" si="222"/>
        <v/>
      </c>
      <c r="AA517" s="9">
        <f t="shared" si="214"/>
        <v>0</v>
      </c>
      <c r="AB517" s="11" t="e">
        <f>COUNTIF(H$2:H517,"&gt;0")/(COUNTIF(H$2:H517,"&lt;0")+COUNTIF(H$2:H517,"&gt;0"))</f>
        <v>#DIV/0!</v>
      </c>
      <c r="AC517" s="11" t="e">
        <f t="shared" si="215"/>
        <v>#DIV/0!</v>
      </c>
      <c r="AD517" s="8" t="e">
        <f t="shared" si="216"/>
        <v>#DIV/0!</v>
      </c>
      <c r="AE517" s="11" t="e">
        <f t="shared" si="202"/>
        <v>#DIV/0!</v>
      </c>
      <c r="AF517" s="11" t="e">
        <f t="shared" si="203"/>
        <v>#DIV/0!</v>
      </c>
      <c r="AG517" s="12" t="str">
        <f>IF(ISERROR(SUMIF($G$1:$G517,"&gt;0")/-SUMIF($G$1:$G517,"&lt;0"))=FALSE,SUMIF($G$1:$G517,"&gt;0")/-SUMIF($G$1:$G517,"&lt;0"),"")</f>
        <v/>
      </c>
      <c r="AH517" s="12"/>
      <c r="AI517" s="21" t="str">
        <f t="shared" si="223"/>
        <v/>
      </c>
      <c r="AJ517" s="21" t="str">
        <f t="shared" si="224"/>
        <v/>
      </c>
      <c r="AK517" s="21" t="e">
        <f t="shared" si="225"/>
        <v>#DIV/0!</v>
      </c>
    </row>
    <row r="518" spans="1:37" ht="18.75" customHeight="1" thickBot="1">
      <c r="A518" t="str">
        <f t="shared" si="219"/>
        <v/>
      </c>
      <c r="B518" s="73"/>
      <c r="C518" s="73"/>
      <c r="D518" s="73"/>
      <c r="E518" s="73"/>
      <c r="F518" s="73"/>
      <c r="G518" s="73"/>
      <c r="H518" s="73"/>
      <c r="I518" s="74"/>
      <c r="J518" s="74"/>
      <c r="K518" s="73"/>
      <c r="L518" s="6" t="str">
        <f t="shared" si="204"/>
        <v>Saturday</v>
      </c>
      <c r="M518" s="6" t="str">
        <f t="shared" si="205"/>
        <v>Saturday</v>
      </c>
      <c r="N518" s="6">
        <f t="shared" si="206"/>
        <v>1900</v>
      </c>
      <c r="O518" s="6">
        <f t="shared" si="207"/>
        <v>1</v>
      </c>
      <c r="P518" s="6">
        <f t="shared" si="208"/>
        <v>0</v>
      </c>
      <c r="Q518" s="6">
        <f t="shared" si="209"/>
        <v>0</v>
      </c>
      <c r="R518" s="6">
        <f t="shared" si="210"/>
        <v>0</v>
      </c>
      <c r="S518" s="6" t="str">
        <f t="shared" si="211"/>
        <v>1900/1/0</v>
      </c>
      <c r="T518" s="7">
        <f t="shared" si="217"/>
        <v>0</v>
      </c>
      <c r="U518" s="8">
        <f t="shared" si="212"/>
        <v>10000</v>
      </c>
      <c r="V518" s="7">
        <f t="shared" si="220"/>
        <v>0</v>
      </c>
      <c r="W518" s="9">
        <f t="shared" si="213"/>
        <v>0</v>
      </c>
      <c r="X518" s="9" t="str">
        <f t="shared" si="218"/>
        <v/>
      </c>
      <c r="Y518" s="9" t="str">
        <f t="shared" si="221"/>
        <v/>
      </c>
      <c r="Z518" s="10" t="str">
        <f t="shared" si="222"/>
        <v/>
      </c>
      <c r="AA518" s="9">
        <f t="shared" si="214"/>
        <v>0</v>
      </c>
      <c r="AB518" s="11" t="e">
        <f>COUNTIF(H$2:H518,"&gt;0")/(COUNTIF(H$2:H518,"&lt;0")+COUNTIF(H$2:H518,"&gt;0"))</f>
        <v>#DIV/0!</v>
      </c>
      <c r="AC518" s="11" t="e">
        <f t="shared" si="215"/>
        <v>#DIV/0!</v>
      </c>
      <c r="AD518" s="8" t="e">
        <f t="shared" si="216"/>
        <v>#DIV/0!</v>
      </c>
      <c r="AE518" s="11" t="e">
        <f t="shared" si="202"/>
        <v>#DIV/0!</v>
      </c>
      <c r="AF518" s="11" t="e">
        <f t="shared" si="203"/>
        <v>#DIV/0!</v>
      </c>
      <c r="AG518" s="12" t="str">
        <f>IF(ISERROR(SUMIF($G$1:$G518,"&gt;0")/-SUMIF($G$1:$G518,"&lt;0"))=FALSE,SUMIF($G$1:$G518,"&gt;0")/-SUMIF($G$1:$G518,"&lt;0"),"")</f>
        <v/>
      </c>
      <c r="AH518" s="12"/>
      <c r="AI518" s="21" t="str">
        <f t="shared" si="223"/>
        <v/>
      </c>
      <c r="AJ518" s="21" t="str">
        <f t="shared" si="224"/>
        <v/>
      </c>
      <c r="AK518" s="21" t="e">
        <f t="shared" si="225"/>
        <v>#DIV/0!</v>
      </c>
    </row>
    <row r="519" spans="1:37" ht="18.75" customHeight="1" thickBot="1">
      <c r="A519" t="str">
        <f t="shared" si="219"/>
        <v/>
      </c>
      <c r="B519" s="73"/>
      <c r="C519" s="73"/>
      <c r="D519" s="73"/>
      <c r="E519" s="73"/>
      <c r="F519" s="73"/>
      <c r="G519" s="73"/>
      <c r="H519" s="73"/>
      <c r="I519" s="74"/>
      <c r="J519" s="74"/>
      <c r="K519" s="73"/>
      <c r="L519" s="6" t="str">
        <f t="shared" si="204"/>
        <v>Saturday</v>
      </c>
      <c r="M519" s="6" t="str">
        <f t="shared" si="205"/>
        <v>Saturday</v>
      </c>
      <c r="N519" s="6">
        <f t="shared" si="206"/>
        <v>1900</v>
      </c>
      <c r="O519" s="6">
        <f t="shared" si="207"/>
        <v>1</v>
      </c>
      <c r="P519" s="6">
        <f t="shared" si="208"/>
        <v>0</v>
      </c>
      <c r="Q519" s="6">
        <f t="shared" si="209"/>
        <v>0</v>
      </c>
      <c r="R519" s="6">
        <f t="shared" si="210"/>
        <v>0</v>
      </c>
      <c r="S519" s="6" t="str">
        <f t="shared" si="211"/>
        <v>1900/1/0</v>
      </c>
      <c r="T519" s="7">
        <f t="shared" si="217"/>
        <v>0</v>
      </c>
      <c r="U519" s="8">
        <f t="shared" si="212"/>
        <v>10000</v>
      </c>
      <c r="V519" s="7">
        <f t="shared" si="220"/>
        <v>0</v>
      </c>
      <c r="W519" s="9">
        <f t="shared" si="213"/>
        <v>0</v>
      </c>
      <c r="X519" s="9" t="str">
        <f t="shared" si="218"/>
        <v/>
      </c>
      <c r="Y519" s="9" t="str">
        <f t="shared" si="221"/>
        <v/>
      </c>
      <c r="Z519" s="10" t="str">
        <f t="shared" si="222"/>
        <v/>
      </c>
      <c r="AA519" s="9">
        <f t="shared" si="214"/>
        <v>0</v>
      </c>
      <c r="AB519" s="11" t="e">
        <f>COUNTIF(H$2:H519,"&gt;0")/(COUNTIF(H$2:H519,"&lt;0")+COUNTIF(H$2:H519,"&gt;0"))</f>
        <v>#DIV/0!</v>
      </c>
      <c r="AC519" s="11" t="e">
        <f t="shared" si="215"/>
        <v>#DIV/0!</v>
      </c>
      <c r="AD519" s="8" t="e">
        <f t="shared" si="216"/>
        <v>#DIV/0!</v>
      </c>
      <c r="AE519" s="11" t="e">
        <f t="shared" si="202"/>
        <v>#DIV/0!</v>
      </c>
      <c r="AF519" s="11" t="e">
        <f t="shared" si="203"/>
        <v>#DIV/0!</v>
      </c>
      <c r="AG519" s="12" t="str">
        <f>IF(ISERROR(SUMIF($G$1:$G519,"&gt;0")/-SUMIF($G$1:$G519,"&lt;0"))=FALSE,SUMIF($G$1:$G519,"&gt;0")/-SUMIF($G$1:$G519,"&lt;0"),"")</f>
        <v/>
      </c>
      <c r="AH519" s="12"/>
      <c r="AI519" s="21" t="str">
        <f t="shared" si="223"/>
        <v/>
      </c>
      <c r="AJ519" s="21" t="str">
        <f t="shared" si="224"/>
        <v/>
      </c>
      <c r="AK519" s="21" t="e">
        <f t="shared" si="225"/>
        <v>#DIV/0!</v>
      </c>
    </row>
    <row r="520" spans="1:37" ht="18.75" customHeight="1" thickBot="1">
      <c r="A520" t="str">
        <f t="shared" si="219"/>
        <v/>
      </c>
      <c r="B520" s="73"/>
      <c r="C520" s="73"/>
      <c r="D520" s="73"/>
      <c r="E520" s="73"/>
      <c r="F520" s="73"/>
      <c r="G520" s="73"/>
      <c r="H520" s="73"/>
      <c r="I520" s="74"/>
      <c r="J520" s="74"/>
      <c r="K520" s="73"/>
      <c r="L520" s="6" t="str">
        <f t="shared" si="204"/>
        <v>Saturday</v>
      </c>
      <c r="M520" s="6" t="str">
        <f t="shared" si="205"/>
        <v>Saturday</v>
      </c>
      <c r="N520" s="6">
        <f t="shared" si="206"/>
        <v>1900</v>
      </c>
      <c r="O520" s="6">
        <f t="shared" si="207"/>
        <v>1</v>
      </c>
      <c r="P520" s="6">
        <f t="shared" si="208"/>
        <v>0</v>
      </c>
      <c r="Q520" s="6">
        <f t="shared" si="209"/>
        <v>0</v>
      </c>
      <c r="R520" s="6">
        <f t="shared" si="210"/>
        <v>0</v>
      </c>
      <c r="S520" s="6" t="str">
        <f t="shared" si="211"/>
        <v>1900/1/0</v>
      </c>
      <c r="T520" s="7">
        <f t="shared" si="217"/>
        <v>0</v>
      </c>
      <c r="U520" s="8">
        <f t="shared" si="212"/>
        <v>10000</v>
      </c>
      <c r="V520" s="7">
        <f t="shared" si="220"/>
        <v>0</v>
      </c>
      <c r="W520" s="9">
        <f t="shared" si="213"/>
        <v>0</v>
      </c>
      <c r="X520" s="9" t="str">
        <f t="shared" si="218"/>
        <v/>
      </c>
      <c r="Y520" s="9" t="str">
        <f t="shared" si="221"/>
        <v/>
      </c>
      <c r="Z520" s="10" t="str">
        <f t="shared" si="222"/>
        <v/>
      </c>
      <c r="AA520" s="9">
        <f t="shared" si="214"/>
        <v>0</v>
      </c>
      <c r="AB520" s="11" t="e">
        <f>COUNTIF(H$2:H520,"&gt;0")/(COUNTIF(H$2:H520,"&lt;0")+COUNTIF(H$2:H520,"&gt;0"))</f>
        <v>#DIV/0!</v>
      </c>
      <c r="AC520" s="11" t="e">
        <f t="shared" si="215"/>
        <v>#DIV/0!</v>
      </c>
      <c r="AD520" s="8" t="e">
        <f t="shared" si="216"/>
        <v>#DIV/0!</v>
      </c>
      <c r="AE520" s="11" t="e">
        <f t="shared" si="202"/>
        <v>#DIV/0!</v>
      </c>
      <c r="AF520" s="11" t="e">
        <f t="shared" si="203"/>
        <v>#DIV/0!</v>
      </c>
      <c r="AG520" s="12" t="str">
        <f>IF(ISERROR(SUMIF($G$1:$G520,"&gt;0")/-SUMIF($G$1:$G520,"&lt;0"))=FALSE,SUMIF($G$1:$G520,"&gt;0")/-SUMIF($G$1:$G520,"&lt;0"),"")</f>
        <v/>
      </c>
      <c r="AH520" s="12"/>
      <c r="AI520" s="21" t="str">
        <f t="shared" si="223"/>
        <v/>
      </c>
      <c r="AJ520" s="21" t="str">
        <f t="shared" si="224"/>
        <v/>
      </c>
      <c r="AK520" s="21" t="e">
        <f t="shared" si="225"/>
        <v>#DIV/0!</v>
      </c>
    </row>
    <row r="521" spans="1:37" ht="18.75" customHeight="1" thickBot="1">
      <c r="A521" t="str">
        <f t="shared" si="219"/>
        <v/>
      </c>
      <c r="B521" s="73"/>
      <c r="C521" s="73"/>
      <c r="D521" s="73"/>
      <c r="E521" s="73"/>
      <c r="F521" s="73"/>
      <c r="G521" s="73"/>
      <c r="H521" s="73"/>
      <c r="I521" s="74"/>
      <c r="J521" s="74"/>
      <c r="K521" s="73"/>
      <c r="L521" s="6" t="str">
        <f t="shared" si="204"/>
        <v>Saturday</v>
      </c>
      <c r="M521" s="6" t="str">
        <f t="shared" si="205"/>
        <v>Saturday</v>
      </c>
      <c r="N521" s="6">
        <f t="shared" si="206"/>
        <v>1900</v>
      </c>
      <c r="O521" s="6">
        <f t="shared" si="207"/>
        <v>1</v>
      </c>
      <c r="P521" s="6">
        <f t="shared" si="208"/>
        <v>0</v>
      </c>
      <c r="Q521" s="6">
        <f t="shared" si="209"/>
        <v>0</v>
      </c>
      <c r="R521" s="6">
        <f t="shared" si="210"/>
        <v>0</v>
      </c>
      <c r="S521" s="6" t="str">
        <f t="shared" si="211"/>
        <v>1900/1/0</v>
      </c>
      <c r="T521" s="7">
        <f t="shared" si="217"/>
        <v>0</v>
      </c>
      <c r="U521" s="8">
        <f t="shared" si="212"/>
        <v>10000</v>
      </c>
      <c r="V521" s="7">
        <f t="shared" si="220"/>
        <v>0</v>
      </c>
      <c r="W521" s="9">
        <f t="shared" si="213"/>
        <v>0</v>
      </c>
      <c r="X521" s="9" t="str">
        <f t="shared" si="218"/>
        <v/>
      </c>
      <c r="Y521" s="9" t="str">
        <f t="shared" si="221"/>
        <v/>
      </c>
      <c r="Z521" s="10" t="str">
        <f t="shared" si="222"/>
        <v/>
      </c>
      <c r="AA521" s="9">
        <f t="shared" si="214"/>
        <v>0</v>
      </c>
      <c r="AB521" s="11" t="e">
        <f>COUNTIF(H$2:H521,"&gt;0")/(COUNTIF(H$2:H521,"&lt;0")+COUNTIF(H$2:H521,"&gt;0"))</f>
        <v>#DIV/0!</v>
      </c>
      <c r="AC521" s="11" t="e">
        <f t="shared" si="215"/>
        <v>#DIV/0!</v>
      </c>
      <c r="AD521" s="8" t="e">
        <f t="shared" si="216"/>
        <v>#DIV/0!</v>
      </c>
      <c r="AE521" s="11" t="e">
        <f t="shared" si="202"/>
        <v>#DIV/0!</v>
      </c>
      <c r="AF521" s="11" t="e">
        <f t="shared" si="203"/>
        <v>#DIV/0!</v>
      </c>
      <c r="AG521" s="12" t="str">
        <f>IF(ISERROR(SUMIF($G$1:$G521,"&gt;0")/-SUMIF($G$1:$G521,"&lt;0"))=FALSE,SUMIF($G$1:$G521,"&gt;0")/-SUMIF($G$1:$G521,"&lt;0"),"")</f>
        <v/>
      </c>
      <c r="AH521" s="12"/>
      <c r="AI521" s="21" t="str">
        <f t="shared" si="223"/>
        <v/>
      </c>
      <c r="AJ521" s="21" t="str">
        <f t="shared" si="224"/>
        <v/>
      </c>
      <c r="AK521" s="21" t="e">
        <f t="shared" si="225"/>
        <v>#DIV/0!</v>
      </c>
    </row>
    <row r="522" spans="1:37" ht="18.75" customHeight="1" thickBot="1">
      <c r="A522" t="str">
        <f t="shared" si="219"/>
        <v/>
      </c>
      <c r="B522" s="73"/>
      <c r="C522" s="73"/>
      <c r="D522" s="73"/>
      <c r="E522" s="73"/>
      <c r="F522" s="73"/>
      <c r="G522" s="73"/>
      <c r="H522" s="73"/>
      <c r="I522" s="74"/>
      <c r="J522" s="74"/>
      <c r="K522" s="73"/>
      <c r="L522" s="6" t="str">
        <f t="shared" si="204"/>
        <v>Saturday</v>
      </c>
      <c r="M522" s="6" t="str">
        <f t="shared" si="205"/>
        <v>Saturday</v>
      </c>
      <c r="N522" s="6">
        <f t="shared" si="206"/>
        <v>1900</v>
      </c>
      <c r="O522" s="6">
        <f t="shared" si="207"/>
        <v>1</v>
      </c>
      <c r="P522" s="6">
        <f t="shared" si="208"/>
        <v>0</v>
      </c>
      <c r="Q522" s="6">
        <f t="shared" si="209"/>
        <v>0</v>
      </c>
      <c r="R522" s="6">
        <f t="shared" si="210"/>
        <v>0</v>
      </c>
      <c r="S522" s="6" t="str">
        <f t="shared" si="211"/>
        <v>1900/1/0</v>
      </c>
      <c r="T522" s="7">
        <f t="shared" si="217"/>
        <v>0</v>
      </c>
      <c r="U522" s="8">
        <f t="shared" si="212"/>
        <v>10000</v>
      </c>
      <c r="V522" s="7">
        <f t="shared" si="220"/>
        <v>0</v>
      </c>
      <c r="W522" s="9">
        <f t="shared" si="213"/>
        <v>0</v>
      </c>
      <c r="X522" s="9" t="str">
        <f t="shared" si="218"/>
        <v/>
      </c>
      <c r="Y522" s="9" t="str">
        <f t="shared" si="221"/>
        <v/>
      </c>
      <c r="Z522" s="10" t="str">
        <f t="shared" si="222"/>
        <v/>
      </c>
      <c r="AA522" s="9">
        <f t="shared" si="214"/>
        <v>0</v>
      </c>
      <c r="AB522" s="11" t="e">
        <f>COUNTIF(H$2:H522,"&gt;0")/(COUNTIF(H$2:H522,"&lt;0")+COUNTIF(H$2:H522,"&gt;0"))</f>
        <v>#DIV/0!</v>
      </c>
      <c r="AC522" s="11" t="e">
        <f t="shared" si="215"/>
        <v>#DIV/0!</v>
      </c>
      <c r="AD522" s="8" t="e">
        <f t="shared" si="216"/>
        <v>#DIV/0!</v>
      </c>
      <c r="AE522" s="11" t="e">
        <f t="shared" si="202"/>
        <v>#DIV/0!</v>
      </c>
      <c r="AF522" s="11" t="e">
        <f t="shared" si="203"/>
        <v>#DIV/0!</v>
      </c>
      <c r="AG522" s="12" t="str">
        <f>IF(ISERROR(SUMIF($G$1:$G522,"&gt;0")/-SUMIF($G$1:$G522,"&lt;0"))=FALSE,SUMIF($G$1:$G522,"&gt;0")/-SUMIF($G$1:$G522,"&lt;0"),"")</f>
        <v/>
      </c>
      <c r="AH522" s="12"/>
      <c r="AI522" s="21" t="str">
        <f t="shared" si="223"/>
        <v/>
      </c>
      <c r="AJ522" s="21" t="str">
        <f t="shared" si="224"/>
        <v/>
      </c>
      <c r="AK522" s="21" t="e">
        <f t="shared" si="225"/>
        <v>#DIV/0!</v>
      </c>
    </row>
    <row r="523" spans="1:37" ht="18.75" customHeight="1" thickBot="1">
      <c r="A523" t="str">
        <f t="shared" si="219"/>
        <v/>
      </c>
      <c r="B523" s="73"/>
      <c r="C523" s="73"/>
      <c r="D523" s="73"/>
      <c r="E523" s="73"/>
      <c r="F523" s="73"/>
      <c r="G523" s="73"/>
      <c r="H523" s="73"/>
      <c r="I523" s="74"/>
      <c r="J523" s="74"/>
      <c r="K523" s="73"/>
      <c r="L523" s="6" t="str">
        <f t="shared" si="204"/>
        <v>Saturday</v>
      </c>
      <c r="M523" s="6" t="str">
        <f t="shared" si="205"/>
        <v>Saturday</v>
      </c>
      <c r="N523" s="6">
        <f t="shared" si="206"/>
        <v>1900</v>
      </c>
      <c r="O523" s="6">
        <f t="shared" si="207"/>
        <v>1</v>
      </c>
      <c r="P523" s="6">
        <f t="shared" si="208"/>
        <v>0</v>
      </c>
      <c r="Q523" s="6">
        <f t="shared" si="209"/>
        <v>0</v>
      </c>
      <c r="R523" s="6">
        <f t="shared" si="210"/>
        <v>0</v>
      </c>
      <c r="S523" s="6" t="str">
        <f t="shared" si="211"/>
        <v>1900/1/0</v>
      </c>
      <c r="T523" s="7">
        <f t="shared" si="217"/>
        <v>0</v>
      </c>
      <c r="U523" s="8">
        <f t="shared" si="212"/>
        <v>10000</v>
      </c>
      <c r="V523" s="7">
        <f t="shared" si="220"/>
        <v>0</v>
      </c>
      <c r="W523" s="9">
        <f t="shared" si="213"/>
        <v>0</v>
      </c>
      <c r="X523" s="9" t="str">
        <f t="shared" si="218"/>
        <v/>
      </c>
      <c r="Y523" s="9" t="str">
        <f t="shared" si="221"/>
        <v/>
      </c>
      <c r="Z523" s="10" t="str">
        <f t="shared" si="222"/>
        <v/>
      </c>
      <c r="AA523" s="9">
        <f t="shared" si="214"/>
        <v>0</v>
      </c>
      <c r="AB523" s="11" t="e">
        <f>COUNTIF(H$2:H523,"&gt;0")/(COUNTIF(H$2:H523,"&lt;0")+COUNTIF(H$2:H523,"&gt;0"))</f>
        <v>#DIV/0!</v>
      </c>
      <c r="AC523" s="11" t="e">
        <f t="shared" si="215"/>
        <v>#DIV/0!</v>
      </c>
      <c r="AD523" s="8" t="e">
        <f t="shared" si="216"/>
        <v>#DIV/0!</v>
      </c>
      <c r="AE523" s="11" t="e">
        <f t="shared" si="202"/>
        <v>#DIV/0!</v>
      </c>
      <c r="AF523" s="11" t="e">
        <f t="shared" si="203"/>
        <v>#DIV/0!</v>
      </c>
      <c r="AG523" s="12" t="str">
        <f>IF(ISERROR(SUMIF($G$1:$G523,"&gt;0")/-SUMIF($G$1:$G523,"&lt;0"))=FALSE,SUMIF($G$1:$G523,"&gt;0")/-SUMIF($G$1:$G523,"&lt;0"),"")</f>
        <v/>
      </c>
      <c r="AH523" s="12"/>
      <c r="AI523" s="21" t="str">
        <f t="shared" si="223"/>
        <v/>
      </c>
      <c r="AJ523" s="21" t="str">
        <f t="shared" si="224"/>
        <v/>
      </c>
      <c r="AK523" s="21" t="e">
        <f t="shared" si="225"/>
        <v>#DIV/0!</v>
      </c>
    </row>
    <row r="524" spans="1:37" ht="18.75" customHeight="1" thickBot="1">
      <c r="A524" t="str">
        <f t="shared" si="219"/>
        <v/>
      </c>
      <c r="B524" s="73"/>
      <c r="C524" s="73"/>
      <c r="D524" s="73"/>
      <c r="E524" s="73"/>
      <c r="F524" s="73"/>
      <c r="G524" s="73"/>
      <c r="H524" s="73"/>
      <c r="I524" s="74"/>
      <c r="J524" s="74"/>
      <c r="K524" s="73"/>
      <c r="L524" s="6" t="str">
        <f t="shared" si="204"/>
        <v>Saturday</v>
      </c>
      <c r="M524" s="6" t="str">
        <f t="shared" si="205"/>
        <v>Saturday</v>
      </c>
      <c r="N524" s="6">
        <f t="shared" si="206"/>
        <v>1900</v>
      </c>
      <c r="O524" s="6">
        <f t="shared" si="207"/>
        <v>1</v>
      </c>
      <c r="P524" s="6">
        <f t="shared" si="208"/>
        <v>0</v>
      </c>
      <c r="Q524" s="6">
        <f t="shared" si="209"/>
        <v>0</v>
      </c>
      <c r="R524" s="6">
        <f t="shared" si="210"/>
        <v>0</v>
      </c>
      <c r="S524" s="6" t="str">
        <f t="shared" si="211"/>
        <v>1900/1/0</v>
      </c>
      <c r="T524" s="7">
        <f t="shared" si="217"/>
        <v>0</v>
      </c>
      <c r="U524" s="8">
        <f t="shared" si="212"/>
        <v>10000</v>
      </c>
      <c r="V524" s="7">
        <f t="shared" si="220"/>
        <v>0</v>
      </c>
      <c r="W524" s="9">
        <f t="shared" si="213"/>
        <v>0</v>
      </c>
      <c r="X524" s="9" t="str">
        <f t="shared" si="218"/>
        <v/>
      </c>
      <c r="Y524" s="9" t="str">
        <f t="shared" si="221"/>
        <v/>
      </c>
      <c r="Z524" s="10" t="str">
        <f t="shared" si="222"/>
        <v/>
      </c>
      <c r="AA524" s="9">
        <f t="shared" si="214"/>
        <v>0</v>
      </c>
      <c r="AB524" s="11" t="e">
        <f>COUNTIF(H$2:H524,"&gt;0")/(COUNTIF(H$2:H524,"&lt;0")+COUNTIF(H$2:H524,"&gt;0"))</f>
        <v>#DIV/0!</v>
      </c>
      <c r="AC524" s="11" t="e">
        <f t="shared" si="215"/>
        <v>#DIV/0!</v>
      </c>
      <c r="AD524" s="8" t="e">
        <f t="shared" si="216"/>
        <v>#DIV/0!</v>
      </c>
      <c r="AE524" s="11" t="e">
        <f t="shared" si="202"/>
        <v>#DIV/0!</v>
      </c>
      <c r="AF524" s="11" t="e">
        <f t="shared" si="203"/>
        <v>#DIV/0!</v>
      </c>
      <c r="AG524" s="12" t="str">
        <f>IF(ISERROR(SUMIF($G$1:$G524,"&gt;0")/-SUMIF($G$1:$G524,"&lt;0"))=FALSE,SUMIF($G$1:$G524,"&gt;0")/-SUMIF($G$1:$G524,"&lt;0"),"")</f>
        <v/>
      </c>
      <c r="AH524" s="12"/>
      <c r="AI524" s="21" t="str">
        <f t="shared" si="223"/>
        <v/>
      </c>
      <c r="AJ524" s="21" t="str">
        <f t="shared" si="224"/>
        <v/>
      </c>
      <c r="AK524" s="21" t="e">
        <f t="shared" si="225"/>
        <v>#DIV/0!</v>
      </c>
    </row>
    <row r="525" spans="1:37" ht="18.75" customHeight="1" thickBot="1">
      <c r="A525" t="str">
        <f t="shared" si="219"/>
        <v/>
      </c>
      <c r="B525" s="73"/>
      <c r="C525" s="73"/>
      <c r="D525" s="73"/>
      <c r="E525" s="73"/>
      <c r="F525" s="73"/>
      <c r="G525" s="73"/>
      <c r="H525" s="73"/>
      <c r="I525" s="74"/>
      <c r="J525" s="74"/>
      <c r="K525" s="73"/>
      <c r="L525" s="6" t="str">
        <f t="shared" si="204"/>
        <v>Saturday</v>
      </c>
      <c r="M525" s="6" t="str">
        <f t="shared" si="205"/>
        <v>Saturday</v>
      </c>
      <c r="N525" s="6">
        <f t="shared" si="206"/>
        <v>1900</v>
      </c>
      <c r="O525" s="6">
        <f t="shared" si="207"/>
        <v>1</v>
      </c>
      <c r="P525" s="6">
        <f t="shared" si="208"/>
        <v>0</v>
      </c>
      <c r="Q525" s="6">
        <f t="shared" si="209"/>
        <v>0</v>
      </c>
      <c r="R525" s="6">
        <f t="shared" si="210"/>
        <v>0</v>
      </c>
      <c r="S525" s="6" t="str">
        <f t="shared" si="211"/>
        <v>1900/1/0</v>
      </c>
      <c r="T525" s="7">
        <f t="shared" si="217"/>
        <v>0</v>
      </c>
      <c r="U525" s="8">
        <f t="shared" si="212"/>
        <v>10000</v>
      </c>
      <c r="V525" s="7">
        <f t="shared" si="220"/>
        <v>0</v>
      </c>
      <c r="W525" s="9">
        <f t="shared" si="213"/>
        <v>0</v>
      </c>
      <c r="X525" s="9" t="str">
        <f t="shared" si="218"/>
        <v/>
      </c>
      <c r="Y525" s="9" t="str">
        <f t="shared" si="221"/>
        <v/>
      </c>
      <c r="Z525" s="10" t="str">
        <f t="shared" si="222"/>
        <v/>
      </c>
      <c r="AA525" s="9">
        <f t="shared" si="214"/>
        <v>0</v>
      </c>
      <c r="AB525" s="11" t="e">
        <f>COUNTIF(H$2:H525,"&gt;0")/(COUNTIF(H$2:H525,"&lt;0")+COUNTIF(H$2:H525,"&gt;0"))</f>
        <v>#DIV/0!</v>
      </c>
      <c r="AC525" s="11" t="e">
        <f t="shared" si="215"/>
        <v>#DIV/0!</v>
      </c>
      <c r="AD525" s="8" t="e">
        <f t="shared" si="216"/>
        <v>#DIV/0!</v>
      </c>
      <c r="AE525" s="11" t="e">
        <f t="shared" si="202"/>
        <v>#DIV/0!</v>
      </c>
      <c r="AF525" s="11" t="e">
        <f t="shared" si="203"/>
        <v>#DIV/0!</v>
      </c>
      <c r="AG525" s="12" t="str">
        <f>IF(ISERROR(SUMIF($G$1:$G525,"&gt;0")/-SUMIF($G$1:$G525,"&lt;0"))=FALSE,SUMIF($G$1:$G525,"&gt;0")/-SUMIF($G$1:$G525,"&lt;0"),"")</f>
        <v/>
      </c>
      <c r="AH525" s="12"/>
      <c r="AI525" s="21" t="str">
        <f t="shared" si="223"/>
        <v/>
      </c>
      <c r="AJ525" s="21" t="str">
        <f t="shared" si="224"/>
        <v/>
      </c>
      <c r="AK525" s="21" t="e">
        <f t="shared" si="225"/>
        <v>#DIV/0!</v>
      </c>
    </row>
    <row r="526" spans="1:37" ht="18.75" customHeight="1" thickBot="1">
      <c r="A526" t="str">
        <f t="shared" si="219"/>
        <v/>
      </c>
      <c r="B526" s="73"/>
      <c r="C526" s="73"/>
      <c r="D526" s="73"/>
      <c r="E526" s="73"/>
      <c r="F526" s="73"/>
      <c r="G526" s="73"/>
      <c r="H526" s="73"/>
      <c r="I526" s="74"/>
      <c r="J526" s="74"/>
      <c r="K526" s="73"/>
      <c r="L526" s="6" t="str">
        <f t="shared" si="204"/>
        <v>Saturday</v>
      </c>
      <c r="M526" s="6" t="str">
        <f t="shared" si="205"/>
        <v>Saturday</v>
      </c>
      <c r="N526" s="6">
        <f t="shared" si="206"/>
        <v>1900</v>
      </c>
      <c r="O526" s="6">
        <f t="shared" si="207"/>
        <v>1</v>
      </c>
      <c r="P526" s="6">
        <f t="shared" si="208"/>
        <v>0</v>
      </c>
      <c r="Q526" s="6">
        <f t="shared" si="209"/>
        <v>0</v>
      </c>
      <c r="R526" s="6">
        <f t="shared" si="210"/>
        <v>0</v>
      </c>
      <c r="S526" s="6" t="str">
        <f t="shared" si="211"/>
        <v>1900/1/0</v>
      </c>
      <c r="T526" s="7">
        <f t="shared" si="217"/>
        <v>0</v>
      </c>
      <c r="U526" s="8">
        <f t="shared" si="212"/>
        <v>10000</v>
      </c>
      <c r="V526" s="7">
        <f t="shared" si="220"/>
        <v>0</v>
      </c>
      <c r="W526" s="9">
        <f t="shared" si="213"/>
        <v>0</v>
      </c>
      <c r="X526" s="9" t="str">
        <f t="shared" si="218"/>
        <v/>
      </c>
      <c r="Y526" s="9" t="str">
        <f t="shared" si="221"/>
        <v/>
      </c>
      <c r="Z526" s="10" t="str">
        <f t="shared" si="222"/>
        <v/>
      </c>
      <c r="AA526" s="9">
        <f t="shared" si="214"/>
        <v>0</v>
      </c>
      <c r="AB526" s="11" t="e">
        <f>COUNTIF(H$2:H526,"&gt;0")/(COUNTIF(H$2:H526,"&lt;0")+COUNTIF(H$2:H526,"&gt;0"))</f>
        <v>#DIV/0!</v>
      </c>
      <c r="AC526" s="11" t="e">
        <f t="shared" si="215"/>
        <v>#DIV/0!</v>
      </c>
      <c r="AD526" s="8" t="e">
        <f t="shared" si="216"/>
        <v>#DIV/0!</v>
      </c>
      <c r="AE526" s="11" t="e">
        <f t="shared" si="202"/>
        <v>#DIV/0!</v>
      </c>
      <c r="AF526" s="11" t="e">
        <f t="shared" si="203"/>
        <v>#DIV/0!</v>
      </c>
      <c r="AG526" s="12" t="str">
        <f>IF(ISERROR(SUMIF($G$1:$G526,"&gt;0")/-SUMIF($G$1:$G526,"&lt;0"))=FALSE,SUMIF($G$1:$G526,"&gt;0")/-SUMIF($G$1:$G526,"&lt;0"),"")</f>
        <v/>
      </c>
      <c r="AH526" s="12"/>
      <c r="AI526" s="21" t="str">
        <f t="shared" si="223"/>
        <v/>
      </c>
      <c r="AJ526" s="21" t="str">
        <f t="shared" si="224"/>
        <v/>
      </c>
      <c r="AK526" s="21" t="e">
        <f t="shared" si="225"/>
        <v>#DIV/0!</v>
      </c>
    </row>
    <row r="527" spans="1:37" ht="18.75" customHeight="1" thickBot="1">
      <c r="A527" t="str">
        <f t="shared" si="219"/>
        <v/>
      </c>
      <c r="B527" s="73"/>
      <c r="C527" s="73"/>
      <c r="D527" s="73"/>
      <c r="E527" s="73"/>
      <c r="F527" s="73"/>
      <c r="G527" s="73"/>
      <c r="H527" s="73"/>
      <c r="I527" s="74"/>
      <c r="J527" s="74"/>
      <c r="K527" s="73"/>
      <c r="L527" s="6" t="str">
        <f t="shared" si="204"/>
        <v>Saturday</v>
      </c>
      <c r="M527" s="6" t="str">
        <f t="shared" si="205"/>
        <v>Saturday</v>
      </c>
      <c r="N527" s="6">
        <f t="shared" si="206"/>
        <v>1900</v>
      </c>
      <c r="O527" s="6">
        <f t="shared" si="207"/>
        <v>1</v>
      </c>
      <c r="P527" s="6">
        <f t="shared" si="208"/>
        <v>0</v>
      </c>
      <c r="Q527" s="6">
        <f t="shared" si="209"/>
        <v>0</v>
      </c>
      <c r="R527" s="6">
        <f t="shared" si="210"/>
        <v>0</v>
      </c>
      <c r="S527" s="6" t="str">
        <f t="shared" si="211"/>
        <v>1900/1/0</v>
      </c>
      <c r="T527" s="7">
        <f t="shared" si="217"/>
        <v>0</v>
      </c>
      <c r="U527" s="8">
        <f t="shared" si="212"/>
        <v>10000</v>
      </c>
      <c r="V527" s="7">
        <f t="shared" si="220"/>
        <v>0</v>
      </c>
      <c r="W527" s="9">
        <f t="shared" si="213"/>
        <v>0</v>
      </c>
      <c r="X527" s="9" t="str">
        <f t="shared" si="218"/>
        <v/>
      </c>
      <c r="Y527" s="9" t="str">
        <f t="shared" si="221"/>
        <v/>
      </c>
      <c r="Z527" s="10" t="str">
        <f t="shared" si="222"/>
        <v/>
      </c>
      <c r="AA527" s="9">
        <f t="shared" si="214"/>
        <v>0</v>
      </c>
      <c r="AB527" s="11" t="e">
        <f>COUNTIF(H$2:H527,"&gt;0")/(COUNTIF(H$2:H527,"&lt;0")+COUNTIF(H$2:H527,"&gt;0"))</f>
        <v>#DIV/0!</v>
      </c>
      <c r="AC527" s="11" t="e">
        <f t="shared" si="215"/>
        <v>#DIV/0!</v>
      </c>
      <c r="AD527" s="8" t="e">
        <f t="shared" si="216"/>
        <v>#DIV/0!</v>
      </c>
      <c r="AE527" s="11" t="e">
        <f t="shared" si="202"/>
        <v>#DIV/0!</v>
      </c>
      <c r="AF527" s="11" t="e">
        <f t="shared" si="203"/>
        <v>#DIV/0!</v>
      </c>
      <c r="AG527" s="12" t="str">
        <f>IF(ISERROR(SUMIF($G$1:$G527,"&gt;0")/-SUMIF($G$1:$G527,"&lt;0"))=FALSE,SUMIF($G$1:$G527,"&gt;0")/-SUMIF($G$1:$G527,"&lt;0"),"")</f>
        <v/>
      </c>
      <c r="AH527" s="12"/>
      <c r="AI527" s="21" t="str">
        <f t="shared" si="223"/>
        <v/>
      </c>
      <c r="AJ527" s="21" t="str">
        <f t="shared" si="224"/>
        <v/>
      </c>
      <c r="AK527" s="21" t="e">
        <f t="shared" si="225"/>
        <v>#DIV/0!</v>
      </c>
    </row>
    <row r="528" spans="1:37" ht="18.75" customHeight="1" thickBot="1">
      <c r="A528" t="str">
        <f t="shared" si="219"/>
        <v/>
      </c>
      <c r="B528" s="73"/>
      <c r="C528" s="73"/>
      <c r="D528" s="73"/>
      <c r="E528" s="73"/>
      <c r="F528" s="73"/>
      <c r="G528" s="73"/>
      <c r="H528" s="73"/>
      <c r="I528" s="74"/>
      <c r="J528" s="74"/>
      <c r="K528" s="73"/>
      <c r="L528" s="6" t="str">
        <f t="shared" si="204"/>
        <v>Saturday</v>
      </c>
      <c r="M528" s="6" t="str">
        <f t="shared" si="205"/>
        <v>Saturday</v>
      </c>
      <c r="N528" s="6">
        <f t="shared" si="206"/>
        <v>1900</v>
      </c>
      <c r="O528" s="6">
        <f t="shared" si="207"/>
        <v>1</v>
      </c>
      <c r="P528" s="6">
        <f t="shared" si="208"/>
        <v>0</v>
      </c>
      <c r="Q528" s="6">
        <f t="shared" si="209"/>
        <v>0</v>
      </c>
      <c r="R528" s="6">
        <f t="shared" si="210"/>
        <v>0</v>
      </c>
      <c r="S528" s="6" t="str">
        <f t="shared" si="211"/>
        <v>1900/1/0</v>
      </c>
      <c r="T528" s="7">
        <f t="shared" si="217"/>
        <v>0</v>
      </c>
      <c r="U528" s="8">
        <f t="shared" si="212"/>
        <v>10000</v>
      </c>
      <c r="V528" s="7">
        <f t="shared" si="220"/>
        <v>0</v>
      </c>
      <c r="W528" s="9">
        <f t="shared" si="213"/>
        <v>0</v>
      </c>
      <c r="X528" s="9" t="str">
        <f t="shared" si="218"/>
        <v/>
      </c>
      <c r="Y528" s="9" t="str">
        <f t="shared" si="221"/>
        <v/>
      </c>
      <c r="Z528" s="10" t="str">
        <f t="shared" si="222"/>
        <v/>
      </c>
      <c r="AA528" s="9">
        <f t="shared" si="214"/>
        <v>0</v>
      </c>
      <c r="AB528" s="11" t="e">
        <f>COUNTIF(H$2:H528,"&gt;0")/(COUNTIF(H$2:H528,"&lt;0")+COUNTIF(H$2:H528,"&gt;0"))</f>
        <v>#DIV/0!</v>
      </c>
      <c r="AC528" s="11" t="e">
        <f t="shared" si="215"/>
        <v>#DIV/0!</v>
      </c>
      <c r="AD528" s="8" t="e">
        <f t="shared" si="216"/>
        <v>#DIV/0!</v>
      </c>
      <c r="AE528" s="11" t="e">
        <f t="shared" si="202"/>
        <v>#DIV/0!</v>
      </c>
      <c r="AF528" s="11" t="e">
        <f t="shared" si="203"/>
        <v>#DIV/0!</v>
      </c>
      <c r="AG528" s="12" t="str">
        <f>IF(ISERROR(SUMIF($G$1:$G528,"&gt;0")/-SUMIF($G$1:$G528,"&lt;0"))=FALSE,SUMIF($G$1:$G528,"&gt;0")/-SUMIF($G$1:$G528,"&lt;0"),"")</f>
        <v/>
      </c>
      <c r="AH528" s="12"/>
      <c r="AI528" s="21" t="str">
        <f t="shared" si="223"/>
        <v/>
      </c>
      <c r="AJ528" s="21" t="str">
        <f t="shared" si="224"/>
        <v/>
      </c>
      <c r="AK528" s="21" t="e">
        <f t="shared" si="225"/>
        <v>#DIV/0!</v>
      </c>
    </row>
    <row r="529" spans="1:37" ht="18.75" customHeight="1" thickBot="1">
      <c r="A529" t="str">
        <f t="shared" si="219"/>
        <v/>
      </c>
      <c r="B529" s="73"/>
      <c r="C529" s="73"/>
      <c r="D529" s="73"/>
      <c r="E529" s="73"/>
      <c r="F529" s="73"/>
      <c r="G529" s="73"/>
      <c r="H529" s="73"/>
      <c r="I529" s="74"/>
      <c r="J529" s="74"/>
      <c r="K529" s="73"/>
      <c r="L529" s="6" t="str">
        <f t="shared" si="204"/>
        <v>Saturday</v>
      </c>
      <c r="M529" s="6" t="str">
        <f t="shared" si="205"/>
        <v>Saturday</v>
      </c>
      <c r="N529" s="6">
        <f t="shared" si="206"/>
        <v>1900</v>
      </c>
      <c r="O529" s="6">
        <f t="shared" si="207"/>
        <v>1</v>
      </c>
      <c r="P529" s="6">
        <f t="shared" si="208"/>
        <v>0</v>
      </c>
      <c r="Q529" s="6">
        <f t="shared" si="209"/>
        <v>0</v>
      </c>
      <c r="R529" s="6">
        <f t="shared" si="210"/>
        <v>0</v>
      </c>
      <c r="S529" s="6" t="str">
        <f t="shared" si="211"/>
        <v>1900/1/0</v>
      </c>
      <c r="T529" s="7">
        <f t="shared" si="217"/>
        <v>0</v>
      </c>
      <c r="U529" s="8">
        <f t="shared" si="212"/>
        <v>10000</v>
      </c>
      <c r="V529" s="7">
        <f t="shared" si="220"/>
        <v>0</v>
      </c>
      <c r="W529" s="9">
        <f t="shared" si="213"/>
        <v>0</v>
      </c>
      <c r="X529" s="9" t="str">
        <f t="shared" si="218"/>
        <v/>
      </c>
      <c r="Y529" s="9" t="str">
        <f t="shared" si="221"/>
        <v/>
      </c>
      <c r="Z529" s="10" t="str">
        <f t="shared" si="222"/>
        <v/>
      </c>
      <c r="AA529" s="9">
        <f t="shared" si="214"/>
        <v>0</v>
      </c>
      <c r="AB529" s="11" t="e">
        <f>COUNTIF(H$2:H529,"&gt;0")/(COUNTIF(H$2:H529,"&lt;0")+COUNTIF(H$2:H529,"&gt;0"))</f>
        <v>#DIV/0!</v>
      </c>
      <c r="AC529" s="11" t="e">
        <f t="shared" si="215"/>
        <v>#DIV/0!</v>
      </c>
      <c r="AD529" s="8" t="e">
        <f t="shared" si="216"/>
        <v>#DIV/0!</v>
      </c>
      <c r="AE529" s="11" t="e">
        <f t="shared" si="202"/>
        <v>#DIV/0!</v>
      </c>
      <c r="AF529" s="11" t="e">
        <f t="shared" si="203"/>
        <v>#DIV/0!</v>
      </c>
      <c r="AG529" s="12" t="str">
        <f>IF(ISERROR(SUMIF($G$1:$G529,"&gt;0")/-SUMIF($G$1:$G529,"&lt;0"))=FALSE,SUMIF($G$1:$G529,"&gt;0")/-SUMIF($G$1:$G529,"&lt;0"),"")</f>
        <v/>
      </c>
      <c r="AH529" s="12"/>
      <c r="AI529" s="21" t="str">
        <f t="shared" si="223"/>
        <v/>
      </c>
      <c r="AJ529" s="21" t="str">
        <f t="shared" si="224"/>
        <v/>
      </c>
      <c r="AK529" s="21" t="e">
        <f t="shared" si="225"/>
        <v>#DIV/0!</v>
      </c>
    </row>
    <row r="530" spans="1:37" ht="18.75" customHeight="1" thickBot="1">
      <c r="A530" t="str">
        <f t="shared" si="219"/>
        <v/>
      </c>
      <c r="B530" s="73"/>
      <c r="C530" s="73"/>
      <c r="D530" s="73"/>
      <c r="E530" s="73"/>
      <c r="F530" s="73"/>
      <c r="G530" s="73"/>
      <c r="H530" s="73"/>
      <c r="I530" s="74"/>
      <c r="J530" s="74"/>
      <c r="K530" s="73"/>
      <c r="L530" s="6" t="str">
        <f t="shared" si="204"/>
        <v>Saturday</v>
      </c>
      <c r="M530" s="6" t="str">
        <f t="shared" si="205"/>
        <v>Saturday</v>
      </c>
      <c r="N530" s="6">
        <f t="shared" si="206"/>
        <v>1900</v>
      </c>
      <c r="O530" s="6">
        <f t="shared" si="207"/>
        <v>1</v>
      </c>
      <c r="P530" s="6">
        <f t="shared" si="208"/>
        <v>0</v>
      </c>
      <c r="Q530" s="6">
        <f t="shared" si="209"/>
        <v>0</v>
      </c>
      <c r="R530" s="6">
        <f t="shared" si="210"/>
        <v>0</v>
      </c>
      <c r="S530" s="6" t="str">
        <f t="shared" si="211"/>
        <v>1900/1/0</v>
      </c>
      <c r="T530" s="7">
        <f t="shared" si="217"/>
        <v>0</v>
      </c>
      <c r="U530" s="8">
        <f t="shared" si="212"/>
        <v>10000</v>
      </c>
      <c r="V530" s="7">
        <f t="shared" si="220"/>
        <v>0</v>
      </c>
      <c r="W530" s="9">
        <f t="shared" si="213"/>
        <v>0</v>
      </c>
      <c r="X530" s="9" t="str">
        <f t="shared" si="218"/>
        <v/>
      </c>
      <c r="Y530" s="9" t="str">
        <f t="shared" si="221"/>
        <v/>
      </c>
      <c r="Z530" s="10" t="str">
        <f t="shared" si="222"/>
        <v/>
      </c>
      <c r="AA530" s="9">
        <f t="shared" si="214"/>
        <v>0</v>
      </c>
      <c r="AB530" s="11" t="e">
        <f>COUNTIF(H$2:H530,"&gt;0")/(COUNTIF(H$2:H530,"&lt;0")+COUNTIF(H$2:H530,"&gt;0"))</f>
        <v>#DIV/0!</v>
      </c>
      <c r="AC530" s="11" t="e">
        <f t="shared" si="215"/>
        <v>#DIV/0!</v>
      </c>
      <c r="AD530" s="8" t="e">
        <f t="shared" si="216"/>
        <v>#DIV/0!</v>
      </c>
      <c r="AE530" s="11" t="e">
        <f t="shared" si="202"/>
        <v>#DIV/0!</v>
      </c>
      <c r="AF530" s="11" t="e">
        <f t="shared" si="203"/>
        <v>#DIV/0!</v>
      </c>
      <c r="AG530" s="12" t="str">
        <f>IF(ISERROR(SUMIF($G$1:$G530,"&gt;0")/-SUMIF($G$1:$G530,"&lt;0"))=FALSE,SUMIF($G$1:$G530,"&gt;0")/-SUMIF($G$1:$G530,"&lt;0"),"")</f>
        <v/>
      </c>
      <c r="AH530" s="12"/>
      <c r="AI530" s="21" t="str">
        <f t="shared" si="223"/>
        <v/>
      </c>
      <c r="AJ530" s="21" t="str">
        <f t="shared" si="224"/>
        <v/>
      </c>
      <c r="AK530" s="21" t="e">
        <f t="shared" si="225"/>
        <v>#DIV/0!</v>
      </c>
    </row>
    <row r="531" spans="1:37" ht="18.75" customHeight="1" thickBot="1">
      <c r="A531" t="str">
        <f t="shared" si="219"/>
        <v/>
      </c>
      <c r="B531" s="73"/>
      <c r="C531" s="73"/>
      <c r="D531" s="73"/>
      <c r="E531" s="73"/>
      <c r="F531" s="73"/>
      <c r="G531" s="73"/>
      <c r="H531" s="73"/>
      <c r="I531" s="74"/>
      <c r="J531" s="74"/>
      <c r="K531" s="73"/>
      <c r="L531" s="6" t="str">
        <f t="shared" si="204"/>
        <v>Saturday</v>
      </c>
      <c r="M531" s="6" t="str">
        <f t="shared" si="205"/>
        <v>Saturday</v>
      </c>
      <c r="N531" s="6">
        <f t="shared" si="206"/>
        <v>1900</v>
      </c>
      <c r="O531" s="6">
        <f t="shared" si="207"/>
        <v>1</v>
      </c>
      <c r="P531" s="6">
        <f t="shared" si="208"/>
        <v>0</v>
      </c>
      <c r="Q531" s="6">
        <f t="shared" si="209"/>
        <v>0</v>
      </c>
      <c r="R531" s="6">
        <f t="shared" si="210"/>
        <v>0</v>
      </c>
      <c r="S531" s="6" t="str">
        <f t="shared" si="211"/>
        <v>1900/1/0</v>
      </c>
      <c r="T531" s="7">
        <f t="shared" si="217"/>
        <v>0</v>
      </c>
      <c r="U531" s="8">
        <f t="shared" si="212"/>
        <v>10000</v>
      </c>
      <c r="V531" s="7">
        <f t="shared" si="220"/>
        <v>0</v>
      </c>
      <c r="W531" s="9">
        <f t="shared" si="213"/>
        <v>0</v>
      </c>
      <c r="X531" s="9" t="str">
        <f t="shared" si="218"/>
        <v/>
      </c>
      <c r="Y531" s="9" t="str">
        <f t="shared" si="221"/>
        <v/>
      </c>
      <c r="Z531" s="10" t="str">
        <f t="shared" si="222"/>
        <v/>
      </c>
      <c r="AA531" s="9">
        <f t="shared" si="214"/>
        <v>0</v>
      </c>
      <c r="AB531" s="11" t="e">
        <f>COUNTIF(H$2:H531,"&gt;0")/(COUNTIF(H$2:H531,"&lt;0")+COUNTIF(H$2:H531,"&gt;0"))</f>
        <v>#DIV/0!</v>
      </c>
      <c r="AC531" s="11" t="e">
        <f t="shared" si="215"/>
        <v>#DIV/0!</v>
      </c>
      <c r="AD531" s="8" t="e">
        <f t="shared" si="216"/>
        <v>#DIV/0!</v>
      </c>
      <c r="AE531" s="11" t="e">
        <f t="shared" si="202"/>
        <v>#DIV/0!</v>
      </c>
      <c r="AF531" s="11" t="e">
        <f t="shared" si="203"/>
        <v>#DIV/0!</v>
      </c>
      <c r="AG531" s="12" t="str">
        <f>IF(ISERROR(SUMIF($G$1:$G531,"&gt;0")/-SUMIF($G$1:$G531,"&lt;0"))=FALSE,SUMIF($G$1:$G531,"&gt;0")/-SUMIF($G$1:$G531,"&lt;0"),"")</f>
        <v/>
      </c>
      <c r="AH531" s="12"/>
      <c r="AI531" s="21" t="str">
        <f t="shared" si="223"/>
        <v/>
      </c>
      <c r="AJ531" s="21" t="str">
        <f t="shared" si="224"/>
        <v/>
      </c>
      <c r="AK531" s="21" t="e">
        <f t="shared" si="225"/>
        <v>#DIV/0!</v>
      </c>
    </row>
    <row r="532" spans="1:37" ht="18.75" customHeight="1" thickBot="1">
      <c r="A532" t="str">
        <f t="shared" si="219"/>
        <v/>
      </c>
      <c r="B532" s="73"/>
      <c r="C532" s="73"/>
      <c r="D532" s="73"/>
      <c r="E532" s="73"/>
      <c r="F532" s="73"/>
      <c r="G532" s="73"/>
      <c r="H532" s="73"/>
      <c r="I532" s="74"/>
      <c r="J532" s="74"/>
      <c r="K532" s="73"/>
      <c r="L532" s="6" t="str">
        <f t="shared" si="204"/>
        <v>Saturday</v>
      </c>
      <c r="M532" s="6" t="str">
        <f t="shared" si="205"/>
        <v>Saturday</v>
      </c>
      <c r="N532" s="6">
        <f t="shared" si="206"/>
        <v>1900</v>
      </c>
      <c r="O532" s="6">
        <f t="shared" si="207"/>
        <v>1</v>
      </c>
      <c r="P532" s="6">
        <f t="shared" si="208"/>
        <v>0</v>
      </c>
      <c r="Q532" s="6">
        <f t="shared" si="209"/>
        <v>0</v>
      </c>
      <c r="R532" s="6">
        <f t="shared" si="210"/>
        <v>0</v>
      </c>
      <c r="S532" s="6" t="str">
        <f t="shared" si="211"/>
        <v>1900/1/0</v>
      </c>
      <c r="T532" s="7">
        <f t="shared" si="217"/>
        <v>0</v>
      </c>
      <c r="U532" s="8">
        <f t="shared" si="212"/>
        <v>10000</v>
      </c>
      <c r="V532" s="7">
        <f t="shared" si="220"/>
        <v>0</v>
      </c>
      <c r="W532" s="9">
        <f t="shared" si="213"/>
        <v>0</v>
      </c>
      <c r="X532" s="9" t="str">
        <f t="shared" si="218"/>
        <v/>
      </c>
      <c r="Y532" s="9" t="str">
        <f t="shared" si="221"/>
        <v/>
      </c>
      <c r="Z532" s="10" t="str">
        <f t="shared" si="222"/>
        <v/>
      </c>
      <c r="AA532" s="9">
        <f t="shared" si="214"/>
        <v>0</v>
      </c>
      <c r="AB532" s="11" t="e">
        <f>COUNTIF(H$2:H532,"&gt;0")/(COUNTIF(H$2:H532,"&lt;0")+COUNTIF(H$2:H532,"&gt;0"))</f>
        <v>#DIV/0!</v>
      </c>
      <c r="AC532" s="11" t="e">
        <f t="shared" si="215"/>
        <v>#DIV/0!</v>
      </c>
      <c r="AD532" s="8" t="e">
        <f t="shared" si="216"/>
        <v>#DIV/0!</v>
      </c>
      <c r="AE532" s="11" t="e">
        <f t="shared" si="202"/>
        <v>#DIV/0!</v>
      </c>
      <c r="AF532" s="11" t="e">
        <f t="shared" si="203"/>
        <v>#DIV/0!</v>
      </c>
      <c r="AG532" s="12" t="str">
        <f>IF(ISERROR(SUMIF($G$1:$G532,"&gt;0")/-SUMIF($G$1:$G532,"&lt;0"))=FALSE,SUMIF($G$1:$G532,"&gt;0")/-SUMIF($G$1:$G532,"&lt;0"),"")</f>
        <v/>
      </c>
      <c r="AH532" s="12"/>
      <c r="AI532" s="21" t="str">
        <f t="shared" si="223"/>
        <v/>
      </c>
      <c r="AJ532" s="21" t="str">
        <f t="shared" si="224"/>
        <v/>
      </c>
      <c r="AK532" s="21" t="e">
        <f t="shared" si="225"/>
        <v>#DIV/0!</v>
      </c>
    </row>
    <row r="533" spans="1:37" ht="18.75" customHeight="1" thickBot="1">
      <c r="A533" t="str">
        <f t="shared" si="219"/>
        <v/>
      </c>
      <c r="B533" s="73"/>
      <c r="C533" s="73"/>
      <c r="D533" s="73"/>
      <c r="E533" s="73"/>
      <c r="F533" s="73"/>
      <c r="G533" s="73"/>
      <c r="H533" s="73"/>
      <c r="I533" s="74"/>
      <c r="J533" s="74"/>
      <c r="K533" s="73"/>
      <c r="L533" s="6" t="str">
        <f t="shared" si="204"/>
        <v>Saturday</v>
      </c>
      <c r="M533" s="6" t="str">
        <f t="shared" si="205"/>
        <v>Saturday</v>
      </c>
      <c r="N533" s="6">
        <f t="shared" si="206"/>
        <v>1900</v>
      </c>
      <c r="O533" s="6">
        <f t="shared" si="207"/>
        <v>1</v>
      </c>
      <c r="P533" s="6">
        <f t="shared" si="208"/>
        <v>0</v>
      </c>
      <c r="Q533" s="6">
        <f t="shared" si="209"/>
        <v>0</v>
      </c>
      <c r="R533" s="6">
        <f t="shared" si="210"/>
        <v>0</v>
      </c>
      <c r="S533" s="6" t="str">
        <f t="shared" si="211"/>
        <v>1900/1/0</v>
      </c>
      <c r="T533" s="7">
        <f t="shared" si="217"/>
        <v>0</v>
      </c>
      <c r="U533" s="8">
        <f t="shared" si="212"/>
        <v>10000</v>
      </c>
      <c r="V533" s="7">
        <f t="shared" si="220"/>
        <v>0</v>
      </c>
      <c r="W533" s="9">
        <f t="shared" si="213"/>
        <v>0</v>
      </c>
      <c r="X533" s="9" t="str">
        <f t="shared" si="218"/>
        <v/>
      </c>
      <c r="Y533" s="9" t="str">
        <f t="shared" si="221"/>
        <v/>
      </c>
      <c r="Z533" s="10" t="str">
        <f t="shared" si="222"/>
        <v/>
      </c>
      <c r="AA533" s="9">
        <f t="shared" si="214"/>
        <v>0</v>
      </c>
      <c r="AB533" s="11" t="e">
        <f>COUNTIF(H$2:H533,"&gt;0")/(COUNTIF(H$2:H533,"&lt;0")+COUNTIF(H$2:H533,"&gt;0"))</f>
        <v>#DIV/0!</v>
      </c>
      <c r="AC533" s="11" t="e">
        <f t="shared" si="215"/>
        <v>#DIV/0!</v>
      </c>
      <c r="AD533" s="8" t="e">
        <f t="shared" si="216"/>
        <v>#DIV/0!</v>
      </c>
      <c r="AE533" s="11" t="e">
        <f t="shared" si="202"/>
        <v>#DIV/0!</v>
      </c>
      <c r="AF533" s="11" t="e">
        <f t="shared" si="203"/>
        <v>#DIV/0!</v>
      </c>
      <c r="AG533" s="12" t="str">
        <f>IF(ISERROR(SUMIF($G$1:$G533,"&gt;0")/-SUMIF($G$1:$G533,"&lt;0"))=FALSE,SUMIF($G$1:$G533,"&gt;0")/-SUMIF($G$1:$G533,"&lt;0"),"")</f>
        <v/>
      </c>
      <c r="AH533" s="12"/>
      <c r="AI533" s="21" t="str">
        <f t="shared" si="223"/>
        <v/>
      </c>
      <c r="AJ533" s="21" t="str">
        <f t="shared" si="224"/>
        <v/>
      </c>
      <c r="AK533" s="21" t="e">
        <f t="shared" si="225"/>
        <v>#DIV/0!</v>
      </c>
    </row>
    <row r="534" spans="1:37" ht="18.75" customHeight="1" thickBot="1">
      <c r="A534" t="str">
        <f t="shared" si="219"/>
        <v/>
      </c>
      <c r="B534" s="73"/>
      <c r="C534" s="73"/>
      <c r="D534" s="73"/>
      <c r="E534" s="73"/>
      <c r="F534" s="73"/>
      <c r="G534" s="73"/>
      <c r="H534" s="73"/>
      <c r="I534" s="74"/>
      <c r="J534" s="74"/>
      <c r="K534" s="73"/>
      <c r="L534" s="6" t="str">
        <f t="shared" si="204"/>
        <v>Saturday</v>
      </c>
      <c r="M534" s="6" t="str">
        <f t="shared" si="205"/>
        <v>Saturday</v>
      </c>
      <c r="N534" s="6">
        <f t="shared" si="206"/>
        <v>1900</v>
      </c>
      <c r="O534" s="6">
        <f t="shared" si="207"/>
        <v>1</v>
      </c>
      <c r="P534" s="6">
        <f t="shared" si="208"/>
        <v>0</v>
      </c>
      <c r="Q534" s="6">
        <f t="shared" si="209"/>
        <v>0</v>
      </c>
      <c r="R534" s="6">
        <f t="shared" si="210"/>
        <v>0</v>
      </c>
      <c r="S534" s="6" t="str">
        <f t="shared" si="211"/>
        <v>1900/1/0</v>
      </c>
      <c r="T534" s="7">
        <f t="shared" si="217"/>
        <v>0</v>
      </c>
      <c r="U534" s="8">
        <f t="shared" si="212"/>
        <v>10000</v>
      </c>
      <c r="V534" s="7">
        <f t="shared" si="220"/>
        <v>0</v>
      </c>
      <c r="W534" s="9">
        <f t="shared" si="213"/>
        <v>0</v>
      </c>
      <c r="X534" s="9" t="str">
        <f t="shared" si="218"/>
        <v/>
      </c>
      <c r="Y534" s="9" t="str">
        <f t="shared" si="221"/>
        <v/>
      </c>
      <c r="Z534" s="10" t="str">
        <f t="shared" si="222"/>
        <v/>
      </c>
      <c r="AA534" s="9">
        <f t="shared" si="214"/>
        <v>0</v>
      </c>
      <c r="AB534" s="11" t="e">
        <f>COUNTIF(H$2:H534,"&gt;0")/(COUNTIF(H$2:H534,"&lt;0")+COUNTIF(H$2:H534,"&gt;0"))</f>
        <v>#DIV/0!</v>
      </c>
      <c r="AC534" s="11" t="e">
        <f t="shared" si="215"/>
        <v>#DIV/0!</v>
      </c>
      <c r="AD534" s="8" t="e">
        <f t="shared" si="216"/>
        <v>#DIV/0!</v>
      </c>
      <c r="AE534" s="11" t="e">
        <f t="shared" si="202"/>
        <v>#DIV/0!</v>
      </c>
      <c r="AF534" s="11" t="e">
        <f t="shared" si="203"/>
        <v>#DIV/0!</v>
      </c>
      <c r="AG534" s="12" t="str">
        <f>IF(ISERROR(SUMIF($G$1:$G534,"&gt;0")/-SUMIF($G$1:$G534,"&lt;0"))=FALSE,SUMIF($G$1:$G534,"&gt;0")/-SUMIF($G$1:$G534,"&lt;0"),"")</f>
        <v/>
      </c>
      <c r="AH534" s="12"/>
      <c r="AI534" s="21" t="str">
        <f t="shared" si="223"/>
        <v/>
      </c>
      <c r="AJ534" s="21" t="str">
        <f t="shared" si="224"/>
        <v/>
      </c>
      <c r="AK534" s="21" t="e">
        <f t="shared" si="225"/>
        <v>#DIV/0!</v>
      </c>
    </row>
    <row r="535" spans="1:37" ht="18.75" customHeight="1" thickBot="1">
      <c r="A535" t="str">
        <f t="shared" si="219"/>
        <v/>
      </c>
      <c r="B535" s="73"/>
      <c r="C535" s="73"/>
      <c r="D535" s="73"/>
      <c r="E535" s="73"/>
      <c r="F535" s="73"/>
      <c r="G535" s="73"/>
      <c r="H535" s="73"/>
      <c r="I535" s="74"/>
      <c r="J535" s="74"/>
      <c r="K535" s="73"/>
      <c r="L535" s="6" t="str">
        <f t="shared" si="204"/>
        <v>Saturday</v>
      </c>
      <c r="M535" s="6" t="str">
        <f t="shared" si="205"/>
        <v>Saturday</v>
      </c>
      <c r="N535" s="6">
        <f t="shared" si="206"/>
        <v>1900</v>
      </c>
      <c r="O535" s="6">
        <f t="shared" si="207"/>
        <v>1</v>
      </c>
      <c r="P535" s="6">
        <f t="shared" si="208"/>
        <v>0</v>
      </c>
      <c r="Q535" s="6">
        <f t="shared" si="209"/>
        <v>0</v>
      </c>
      <c r="R535" s="6">
        <f t="shared" si="210"/>
        <v>0</v>
      </c>
      <c r="S535" s="6" t="str">
        <f t="shared" si="211"/>
        <v>1900/1/0</v>
      </c>
      <c r="T535" s="7">
        <f t="shared" si="217"/>
        <v>0</v>
      </c>
      <c r="U535" s="8">
        <f t="shared" si="212"/>
        <v>10000</v>
      </c>
      <c r="V535" s="7">
        <f t="shared" si="220"/>
        <v>0</v>
      </c>
      <c r="W535" s="9">
        <f t="shared" si="213"/>
        <v>0</v>
      </c>
      <c r="X535" s="9" t="str">
        <f t="shared" si="218"/>
        <v/>
      </c>
      <c r="Y535" s="9" t="str">
        <f t="shared" si="221"/>
        <v/>
      </c>
      <c r="Z535" s="10" t="str">
        <f t="shared" si="222"/>
        <v/>
      </c>
      <c r="AA535" s="9">
        <f t="shared" si="214"/>
        <v>0</v>
      </c>
      <c r="AB535" s="11" t="e">
        <f>COUNTIF(H$2:H535,"&gt;0")/(COUNTIF(H$2:H535,"&lt;0")+COUNTIF(H$2:H535,"&gt;0"))</f>
        <v>#DIV/0!</v>
      </c>
      <c r="AC535" s="11" t="e">
        <f t="shared" si="215"/>
        <v>#DIV/0!</v>
      </c>
      <c r="AD535" s="8" t="e">
        <f t="shared" si="216"/>
        <v>#DIV/0!</v>
      </c>
      <c r="AE535" s="11" t="e">
        <f t="shared" si="202"/>
        <v>#DIV/0!</v>
      </c>
      <c r="AF535" s="11" t="e">
        <f t="shared" si="203"/>
        <v>#DIV/0!</v>
      </c>
      <c r="AG535" s="12" t="str">
        <f>IF(ISERROR(SUMIF($G$1:$G535,"&gt;0")/-SUMIF($G$1:$G535,"&lt;0"))=FALSE,SUMIF($G$1:$G535,"&gt;0")/-SUMIF($G$1:$G535,"&lt;0"),"")</f>
        <v/>
      </c>
      <c r="AH535" s="12"/>
      <c r="AI535" s="21" t="str">
        <f t="shared" si="223"/>
        <v/>
      </c>
      <c r="AJ535" s="21" t="str">
        <f t="shared" si="224"/>
        <v/>
      </c>
      <c r="AK535" s="21" t="e">
        <f t="shared" si="225"/>
        <v>#DIV/0!</v>
      </c>
    </row>
    <row r="536" spans="1:37" ht="18.75" customHeight="1" thickBot="1">
      <c r="A536" t="str">
        <f t="shared" si="219"/>
        <v/>
      </c>
      <c r="B536" s="73"/>
      <c r="C536" s="73"/>
      <c r="D536" s="73"/>
      <c r="E536" s="73"/>
      <c r="F536" s="73"/>
      <c r="G536" s="73"/>
      <c r="H536" s="73"/>
      <c r="I536" s="74"/>
      <c r="J536" s="74"/>
      <c r="K536" s="73"/>
      <c r="L536" s="6" t="str">
        <f t="shared" si="204"/>
        <v>Saturday</v>
      </c>
      <c r="M536" s="6" t="str">
        <f t="shared" si="205"/>
        <v>Saturday</v>
      </c>
      <c r="N536" s="6">
        <f t="shared" si="206"/>
        <v>1900</v>
      </c>
      <c r="O536" s="6">
        <f t="shared" si="207"/>
        <v>1</v>
      </c>
      <c r="P536" s="6">
        <f t="shared" si="208"/>
        <v>0</v>
      </c>
      <c r="Q536" s="6">
        <f t="shared" si="209"/>
        <v>0</v>
      </c>
      <c r="R536" s="6">
        <f t="shared" si="210"/>
        <v>0</v>
      </c>
      <c r="S536" s="6" t="str">
        <f t="shared" si="211"/>
        <v>1900/1/0</v>
      </c>
      <c r="T536" s="7">
        <f t="shared" si="217"/>
        <v>0</v>
      </c>
      <c r="U536" s="8">
        <f t="shared" si="212"/>
        <v>10000</v>
      </c>
      <c r="V536" s="7">
        <f t="shared" si="220"/>
        <v>0</v>
      </c>
      <c r="W536" s="9">
        <f t="shared" si="213"/>
        <v>0</v>
      </c>
      <c r="X536" s="9" t="str">
        <f t="shared" si="218"/>
        <v/>
      </c>
      <c r="Y536" s="9" t="str">
        <f t="shared" si="221"/>
        <v/>
      </c>
      <c r="Z536" s="10" t="str">
        <f t="shared" si="222"/>
        <v/>
      </c>
      <c r="AA536" s="9">
        <f t="shared" si="214"/>
        <v>0</v>
      </c>
      <c r="AB536" s="11" t="e">
        <f>COUNTIF(H$2:H536,"&gt;0")/(COUNTIF(H$2:H536,"&lt;0")+COUNTIF(H$2:H536,"&gt;0"))</f>
        <v>#DIV/0!</v>
      </c>
      <c r="AC536" s="11" t="e">
        <f t="shared" si="215"/>
        <v>#DIV/0!</v>
      </c>
      <c r="AD536" s="8" t="e">
        <f t="shared" si="216"/>
        <v>#DIV/0!</v>
      </c>
      <c r="AE536" s="11" t="e">
        <f t="shared" si="202"/>
        <v>#DIV/0!</v>
      </c>
      <c r="AF536" s="11" t="e">
        <f t="shared" si="203"/>
        <v>#DIV/0!</v>
      </c>
      <c r="AG536" s="12" t="str">
        <f>IF(ISERROR(SUMIF($G$1:$G536,"&gt;0")/-SUMIF($G$1:$G536,"&lt;0"))=FALSE,SUMIF($G$1:$G536,"&gt;0")/-SUMIF($G$1:$G536,"&lt;0"),"")</f>
        <v/>
      </c>
      <c r="AH536" s="12"/>
      <c r="AI536" s="21" t="str">
        <f t="shared" si="223"/>
        <v/>
      </c>
      <c r="AJ536" s="21" t="str">
        <f t="shared" si="224"/>
        <v/>
      </c>
      <c r="AK536" s="21" t="e">
        <f t="shared" si="225"/>
        <v>#DIV/0!</v>
      </c>
    </row>
    <row r="537" spans="1:37" ht="18.75" customHeight="1" thickBot="1">
      <c r="A537" t="str">
        <f t="shared" si="219"/>
        <v/>
      </c>
      <c r="B537" s="73"/>
      <c r="C537" s="73"/>
      <c r="D537" s="73"/>
      <c r="E537" s="73"/>
      <c r="F537" s="73"/>
      <c r="G537" s="73"/>
      <c r="H537" s="73"/>
      <c r="I537" s="74"/>
      <c r="J537" s="74"/>
      <c r="K537" s="73"/>
      <c r="L537" s="6" t="str">
        <f t="shared" si="204"/>
        <v>Saturday</v>
      </c>
      <c r="M537" s="6" t="str">
        <f t="shared" si="205"/>
        <v>Saturday</v>
      </c>
      <c r="N537" s="6">
        <f t="shared" si="206"/>
        <v>1900</v>
      </c>
      <c r="O537" s="6">
        <f t="shared" si="207"/>
        <v>1</v>
      </c>
      <c r="P537" s="6">
        <f t="shared" si="208"/>
        <v>0</v>
      </c>
      <c r="Q537" s="6">
        <f t="shared" si="209"/>
        <v>0</v>
      </c>
      <c r="R537" s="6">
        <f t="shared" si="210"/>
        <v>0</v>
      </c>
      <c r="S537" s="6" t="str">
        <f t="shared" si="211"/>
        <v>1900/1/0</v>
      </c>
      <c r="T537" s="7">
        <f t="shared" si="217"/>
        <v>0</v>
      </c>
      <c r="U537" s="8">
        <f t="shared" si="212"/>
        <v>10000</v>
      </c>
      <c r="V537" s="7">
        <f t="shared" si="220"/>
        <v>0</v>
      </c>
      <c r="W537" s="9">
        <f t="shared" si="213"/>
        <v>0</v>
      </c>
      <c r="X537" s="9" t="str">
        <f t="shared" si="218"/>
        <v/>
      </c>
      <c r="Y537" s="9" t="str">
        <f t="shared" si="221"/>
        <v/>
      </c>
      <c r="Z537" s="10" t="str">
        <f t="shared" si="222"/>
        <v/>
      </c>
      <c r="AA537" s="9">
        <f t="shared" si="214"/>
        <v>0</v>
      </c>
      <c r="AB537" s="11" t="e">
        <f>COUNTIF(H$2:H537,"&gt;0")/(COUNTIF(H$2:H537,"&lt;0")+COUNTIF(H$2:H537,"&gt;0"))</f>
        <v>#DIV/0!</v>
      </c>
      <c r="AC537" s="11" t="e">
        <f t="shared" si="215"/>
        <v>#DIV/0!</v>
      </c>
      <c r="AD537" s="8" t="e">
        <f t="shared" si="216"/>
        <v>#DIV/0!</v>
      </c>
      <c r="AE537" s="11" t="e">
        <f t="shared" si="202"/>
        <v>#DIV/0!</v>
      </c>
      <c r="AF537" s="11" t="e">
        <f t="shared" si="203"/>
        <v>#DIV/0!</v>
      </c>
      <c r="AG537" s="12" t="str">
        <f>IF(ISERROR(SUMIF($G$1:$G537,"&gt;0")/-SUMIF($G$1:$G537,"&lt;0"))=FALSE,SUMIF($G$1:$G537,"&gt;0")/-SUMIF($G$1:$G537,"&lt;0"),"")</f>
        <v/>
      </c>
      <c r="AH537" s="12"/>
      <c r="AI537" s="21" t="str">
        <f t="shared" si="223"/>
        <v/>
      </c>
      <c r="AJ537" s="21" t="str">
        <f t="shared" si="224"/>
        <v/>
      </c>
      <c r="AK537" s="21" t="e">
        <f t="shared" si="225"/>
        <v>#DIV/0!</v>
      </c>
    </row>
    <row r="538" spans="1:37" ht="18.75" customHeight="1" thickBot="1">
      <c r="A538" t="str">
        <f t="shared" si="219"/>
        <v/>
      </c>
      <c r="B538" s="73"/>
      <c r="C538" s="73"/>
      <c r="D538" s="73"/>
      <c r="E538" s="73"/>
      <c r="F538" s="73"/>
      <c r="G538" s="73"/>
      <c r="H538" s="73"/>
      <c r="I538" s="74"/>
      <c r="J538" s="74"/>
      <c r="K538" s="73"/>
      <c r="L538" s="6" t="str">
        <f t="shared" si="204"/>
        <v>Saturday</v>
      </c>
      <c r="M538" s="6" t="str">
        <f t="shared" si="205"/>
        <v>Saturday</v>
      </c>
      <c r="N538" s="6">
        <f t="shared" si="206"/>
        <v>1900</v>
      </c>
      <c r="O538" s="6">
        <f t="shared" si="207"/>
        <v>1</v>
      </c>
      <c r="P538" s="6">
        <f t="shared" si="208"/>
        <v>0</v>
      </c>
      <c r="Q538" s="6">
        <f t="shared" si="209"/>
        <v>0</v>
      </c>
      <c r="R538" s="6">
        <f t="shared" si="210"/>
        <v>0</v>
      </c>
      <c r="S538" s="6" t="str">
        <f t="shared" si="211"/>
        <v>1900/1/0</v>
      </c>
      <c r="T538" s="7">
        <f t="shared" si="217"/>
        <v>0</v>
      </c>
      <c r="U538" s="8">
        <f t="shared" si="212"/>
        <v>10000</v>
      </c>
      <c r="V538" s="7">
        <f t="shared" si="220"/>
        <v>0</v>
      </c>
      <c r="W538" s="9">
        <f t="shared" si="213"/>
        <v>0</v>
      </c>
      <c r="X538" s="9" t="str">
        <f t="shared" si="218"/>
        <v/>
      </c>
      <c r="Y538" s="9" t="str">
        <f t="shared" si="221"/>
        <v/>
      </c>
      <c r="Z538" s="10" t="str">
        <f t="shared" si="222"/>
        <v/>
      </c>
      <c r="AA538" s="9">
        <f t="shared" si="214"/>
        <v>0</v>
      </c>
      <c r="AB538" s="11" t="e">
        <f>COUNTIF(H$2:H538,"&gt;0")/(COUNTIF(H$2:H538,"&lt;0")+COUNTIF(H$2:H538,"&gt;0"))</f>
        <v>#DIV/0!</v>
      </c>
      <c r="AC538" s="11" t="e">
        <f t="shared" si="215"/>
        <v>#DIV/0!</v>
      </c>
      <c r="AD538" s="8" t="e">
        <f t="shared" si="216"/>
        <v>#DIV/0!</v>
      </c>
      <c r="AE538" s="11" t="e">
        <f t="shared" si="202"/>
        <v>#DIV/0!</v>
      </c>
      <c r="AF538" s="11" t="e">
        <f t="shared" si="203"/>
        <v>#DIV/0!</v>
      </c>
      <c r="AG538" s="12" t="str">
        <f>IF(ISERROR(SUMIF($G$1:$G538,"&gt;0")/-SUMIF($G$1:$G538,"&lt;0"))=FALSE,SUMIF($G$1:$G538,"&gt;0")/-SUMIF($G$1:$G538,"&lt;0"),"")</f>
        <v/>
      </c>
      <c r="AH538" s="12"/>
      <c r="AI538" s="21" t="str">
        <f t="shared" si="223"/>
        <v/>
      </c>
      <c r="AJ538" s="21" t="str">
        <f t="shared" si="224"/>
        <v/>
      </c>
      <c r="AK538" s="21" t="e">
        <f t="shared" si="225"/>
        <v>#DIV/0!</v>
      </c>
    </row>
    <row r="539" spans="1:37" ht="18.75" customHeight="1" thickBot="1">
      <c r="A539" t="str">
        <f t="shared" si="219"/>
        <v/>
      </c>
      <c r="B539" s="73"/>
      <c r="C539" s="73"/>
      <c r="D539" s="73"/>
      <c r="E539" s="73"/>
      <c r="F539" s="73"/>
      <c r="G539" s="73"/>
      <c r="H539" s="73"/>
      <c r="I539" s="74"/>
      <c r="J539" s="74"/>
      <c r="K539" s="73"/>
      <c r="L539" s="6" t="str">
        <f t="shared" si="204"/>
        <v>Saturday</v>
      </c>
      <c r="M539" s="6" t="str">
        <f t="shared" si="205"/>
        <v>Saturday</v>
      </c>
      <c r="N539" s="6">
        <f t="shared" si="206"/>
        <v>1900</v>
      </c>
      <c r="O539" s="6">
        <f t="shared" si="207"/>
        <v>1</v>
      </c>
      <c r="P539" s="6">
        <f t="shared" si="208"/>
        <v>0</v>
      </c>
      <c r="Q539" s="6">
        <f t="shared" si="209"/>
        <v>0</v>
      </c>
      <c r="R539" s="6">
        <f t="shared" si="210"/>
        <v>0</v>
      </c>
      <c r="S539" s="6" t="str">
        <f t="shared" si="211"/>
        <v>1900/1/0</v>
      </c>
      <c r="T539" s="7">
        <f t="shared" si="217"/>
        <v>0</v>
      </c>
      <c r="U539" s="8">
        <f t="shared" si="212"/>
        <v>10000</v>
      </c>
      <c r="V539" s="7">
        <f t="shared" si="220"/>
        <v>0</v>
      </c>
      <c r="W539" s="9">
        <f t="shared" si="213"/>
        <v>0</v>
      </c>
      <c r="X539" s="9" t="str">
        <f t="shared" si="218"/>
        <v/>
      </c>
      <c r="Y539" s="9" t="str">
        <f t="shared" si="221"/>
        <v/>
      </c>
      <c r="Z539" s="10" t="str">
        <f t="shared" si="222"/>
        <v/>
      </c>
      <c r="AA539" s="9">
        <f t="shared" si="214"/>
        <v>0</v>
      </c>
      <c r="AB539" s="11" t="e">
        <f>COUNTIF(H$2:H539,"&gt;0")/(COUNTIF(H$2:H539,"&lt;0")+COUNTIF(H$2:H539,"&gt;0"))</f>
        <v>#DIV/0!</v>
      </c>
      <c r="AC539" s="11" t="e">
        <f t="shared" si="215"/>
        <v>#DIV/0!</v>
      </c>
      <c r="AD539" s="8" t="e">
        <f t="shared" si="216"/>
        <v>#DIV/0!</v>
      </c>
      <c r="AE539" s="11" t="e">
        <f t="shared" si="202"/>
        <v>#DIV/0!</v>
      </c>
      <c r="AF539" s="11" t="e">
        <f t="shared" si="203"/>
        <v>#DIV/0!</v>
      </c>
      <c r="AG539" s="12" t="str">
        <f>IF(ISERROR(SUMIF($G$1:$G539,"&gt;0")/-SUMIF($G$1:$G539,"&lt;0"))=FALSE,SUMIF($G$1:$G539,"&gt;0")/-SUMIF($G$1:$G539,"&lt;0"),"")</f>
        <v/>
      </c>
      <c r="AH539" s="12"/>
      <c r="AI539" s="21" t="str">
        <f t="shared" si="223"/>
        <v/>
      </c>
      <c r="AJ539" s="21" t="str">
        <f t="shared" si="224"/>
        <v/>
      </c>
      <c r="AK539" s="21" t="e">
        <f t="shared" si="225"/>
        <v>#DIV/0!</v>
      </c>
    </row>
    <row r="540" spans="1:37" ht="18.75" customHeight="1" thickBot="1">
      <c r="A540" t="str">
        <f t="shared" si="219"/>
        <v/>
      </c>
      <c r="B540" s="73"/>
      <c r="C540" s="73"/>
      <c r="D540" s="73"/>
      <c r="E540" s="73"/>
      <c r="F540" s="73"/>
      <c r="G540" s="73"/>
      <c r="H540" s="73"/>
      <c r="I540" s="74"/>
      <c r="J540" s="74"/>
      <c r="K540" s="73"/>
      <c r="L540" s="6" t="str">
        <f t="shared" si="204"/>
        <v>Saturday</v>
      </c>
      <c r="M540" s="6" t="str">
        <f t="shared" si="205"/>
        <v>Saturday</v>
      </c>
      <c r="N540" s="6">
        <f t="shared" si="206"/>
        <v>1900</v>
      </c>
      <c r="O540" s="6">
        <f t="shared" si="207"/>
        <v>1</v>
      </c>
      <c r="P540" s="6">
        <f t="shared" si="208"/>
        <v>0</v>
      </c>
      <c r="Q540" s="6">
        <f t="shared" si="209"/>
        <v>0</v>
      </c>
      <c r="R540" s="6">
        <f t="shared" si="210"/>
        <v>0</v>
      </c>
      <c r="S540" s="6" t="str">
        <f t="shared" si="211"/>
        <v>1900/1/0</v>
      </c>
      <c r="T540" s="7">
        <f t="shared" si="217"/>
        <v>0</v>
      </c>
      <c r="U540" s="8">
        <f t="shared" si="212"/>
        <v>10000</v>
      </c>
      <c r="V540" s="7">
        <f t="shared" si="220"/>
        <v>0</v>
      </c>
      <c r="W540" s="9">
        <f t="shared" si="213"/>
        <v>0</v>
      </c>
      <c r="X540" s="9" t="str">
        <f t="shared" si="218"/>
        <v/>
      </c>
      <c r="Y540" s="9" t="str">
        <f t="shared" si="221"/>
        <v/>
      </c>
      <c r="Z540" s="10" t="str">
        <f t="shared" si="222"/>
        <v/>
      </c>
      <c r="AA540" s="9">
        <f t="shared" si="214"/>
        <v>0</v>
      </c>
      <c r="AB540" s="11" t="e">
        <f>COUNTIF(H$2:H540,"&gt;0")/(COUNTIF(H$2:H540,"&lt;0")+COUNTIF(H$2:H540,"&gt;0"))</f>
        <v>#DIV/0!</v>
      </c>
      <c r="AC540" s="11" t="e">
        <f t="shared" si="215"/>
        <v>#DIV/0!</v>
      </c>
      <c r="AD540" s="8" t="e">
        <f t="shared" si="216"/>
        <v>#DIV/0!</v>
      </c>
      <c r="AE540" s="11" t="e">
        <f t="shared" si="202"/>
        <v>#DIV/0!</v>
      </c>
      <c r="AF540" s="11" t="e">
        <f t="shared" si="203"/>
        <v>#DIV/0!</v>
      </c>
      <c r="AG540" s="12" t="str">
        <f>IF(ISERROR(SUMIF($G$1:$G540,"&gt;0")/-SUMIF($G$1:$G540,"&lt;0"))=FALSE,SUMIF($G$1:$G540,"&gt;0")/-SUMIF($G$1:$G540,"&lt;0"),"")</f>
        <v/>
      </c>
      <c r="AH540" s="12"/>
      <c r="AI540" s="21" t="str">
        <f t="shared" si="223"/>
        <v/>
      </c>
      <c r="AJ540" s="21" t="str">
        <f t="shared" si="224"/>
        <v/>
      </c>
      <c r="AK540" s="21" t="e">
        <f t="shared" si="225"/>
        <v>#DIV/0!</v>
      </c>
    </row>
    <row r="541" spans="1:37" ht="18.75" customHeight="1" thickBot="1">
      <c r="A541" t="str">
        <f t="shared" si="219"/>
        <v/>
      </c>
      <c r="B541" s="73"/>
      <c r="C541" s="73"/>
      <c r="D541" s="73"/>
      <c r="E541" s="73"/>
      <c r="F541" s="73"/>
      <c r="G541" s="73"/>
      <c r="H541" s="73"/>
      <c r="I541" s="74"/>
      <c r="J541" s="74"/>
      <c r="K541" s="73"/>
      <c r="L541" s="6" t="str">
        <f t="shared" si="204"/>
        <v>Saturday</v>
      </c>
      <c r="M541" s="6" t="str">
        <f t="shared" si="205"/>
        <v>Saturday</v>
      </c>
      <c r="N541" s="6">
        <f t="shared" si="206"/>
        <v>1900</v>
      </c>
      <c r="O541" s="6">
        <f t="shared" si="207"/>
        <v>1</v>
      </c>
      <c r="P541" s="6">
        <f t="shared" si="208"/>
        <v>0</v>
      </c>
      <c r="Q541" s="6">
        <f t="shared" si="209"/>
        <v>0</v>
      </c>
      <c r="R541" s="6">
        <f t="shared" si="210"/>
        <v>0</v>
      </c>
      <c r="S541" s="6" t="str">
        <f t="shared" si="211"/>
        <v>1900/1/0</v>
      </c>
      <c r="T541" s="7">
        <f t="shared" si="217"/>
        <v>0</v>
      </c>
      <c r="U541" s="8">
        <f t="shared" si="212"/>
        <v>10000</v>
      </c>
      <c r="V541" s="7">
        <f t="shared" si="220"/>
        <v>0</v>
      </c>
      <c r="W541" s="9">
        <f t="shared" si="213"/>
        <v>0</v>
      </c>
      <c r="X541" s="9" t="str">
        <f t="shared" si="218"/>
        <v/>
      </c>
      <c r="Y541" s="9" t="str">
        <f t="shared" si="221"/>
        <v/>
      </c>
      <c r="Z541" s="10" t="str">
        <f t="shared" si="222"/>
        <v/>
      </c>
      <c r="AA541" s="9">
        <f t="shared" si="214"/>
        <v>0</v>
      </c>
      <c r="AB541" s="11" t="e">
        <f>COUNTIF(H$2:H541,"&gt;0")/(COUNTIF(H$2:H541,"&lt;0")+COUNTIF(H$2:H541,"&gt;0"))</f>
        <v>#DIV/0!</v>
      </c>
      <c r="AC541" s="11" t="e">
        <f t="shared" si="215"/>
        <v>#DIV/0!</v>
      </c>
      <c r="AD541" s="8" t="e">
        <f t="shared" si="216"/>
        <v>#DIV/0!</v>
      </c>
      <c r="AE541" s="11" t="e">
        <f t="shared" si="202"/>
        <v>#DIV/0!</v>
      </c>
      <c r="AF541" s="11" t="e">
        <f t="shared" si="203"/>
        <v>#DIV/0!</v>
      </c>
      <c r="AG541" s="12" t="str">
        <f>IF(ISERROR(SUMIF($G$1:$G541,"&gt;0")/-SUMIF($G$1:$G541,"&lt;0"))=FALSE,SUMIF($G$1:$G541,"&gt;0")/-SUMIF($G$1:$G541,"&lt;0"),"")</f>
        <v/>
      </c>
      <c r="AH541" s="12"/>
      <c r="AI541" s="21" t="str">
        <f t="shared" si="223"/>
        <v/>
      </c>
      <c r="AJ541" s="21" t="str">
        <f t="shared" si="224"/>
        <v/>
      </c>
      <c r="AK541" s="21" t="e">
        <f t="shared" si="225"/>
        <v>#DIV/0!</v>
      </c>
    </row>
    <row r="542" spans="1:37" ht="18.75" customHeight="1" thickBot="1">
      <c r="A542" t="str">
        <f t="shared" si="219"/>
        <v/>
      </c>
      <c r="B542" s="73"/>
      <c r="C542" s="73"/>
      <c r="D542" s="73"/>
      <c r="E542" s="73"/>
      <c r="F542" s="73"/>
      <c r="G542" s="73"/>
      <c r="H542" s="73"/>
      <c r="I542" s="74"/>
      <c r="J542" s="74"/>
      <c r="K542" s="73"/>
      <c r="L542" s="6" t="str">
        <f t="shared" si="204"/>
        <v>Saturday</v>
      </c>
      <c r="M542" s="6" t="str">
        <f t="shared" si="205"/>
        <v>Saturday</v>
      </c>
      <c r="N542" s="6">
        <f t="shared" si="206"/>
        <v>1900</v>
      </c>
      <c r="O542" s="6">
        <f t="shared" si="207"/>
        <v>1</v>
      </c>
      <c r="P542" s="6">
        <f t="shared" si="208"/>
        <v>0</v>
      </c>
      <c r="Q542" s="6">
        <f t="shared" si="209"/>
        <v>0</v>
      </c>
      <c r="R542" s="6">
        <f t="shared" si="210"/>
        <v>0</v>
      </c>
      <c r="S542" s="6" t="str">
        <f t="shared" si="211"/>
        <v>1900/1/0</v>
      </c>
      <c r="T542" s="7">
        <f t="shared" si="217"/>
        <v>0</v>
      </c>
      <c r="U542" s="8">
        <f t="shared" si="212"/>
        <v>10000</v>
      </c>
      <c r="V542" s="7">
        <f t="shared" si="220"/>
        <v>0</v>
      </c>
      <c r="W542" s="9">
        <f t="shared" si="213"/>
        <v>0</v>
      </c>
      <c r="X542" s="9" t="str">
        <f t="shared" si="218"/>
        <v/>
      </c>
      <c r="Y542" s="9" t="str">
        <f t="shared" si="221"/>
        <v/>
      </c>
      <c r="Z542" s="10" t="str">
        <f t="shared" si="222"/>
        <v/>
      </c>
      <c r="AA542" s="9">
        <f t="shared" si="214"/>
        <v>0</v>
      </c>
      <c r="AB542" s="11" t="e">
        <f>COUNTIF(H$2:H542,"&gt;0")/(COUNTIF(H$2:H542,"&lt;0")+COUNTIF(H$2:H542,"&gt;0"))</f>
        <v>#DIV/0!</v>
      </c>
      <c r="AC542" s="11" t="e">
        <f t="shared" si="215"/>
        <v>#DIV/0!</v>
      </c>
      <c r="AD542" s="8" t="e">
        <f t="shared" si="216"/>
        <v>#DIV/0!</v>
      </c>
      <c r="AE542" s="11" t="e">
        <f t="shared" si="202"/>
        <v>#DIV/0!</v>
      </c>
      <c r="AF542" s="11" t="e">
        <f t="shared" si="203"/>
        <v>#DIV/0!</v>
      </c>
      <c r="AG542" s="12" t="str">
        <f>IF(ISERROR(SUMIF($G$1:$G542,"&gt;0")/-SUMIF($G$1:$G542,"&lt;0"))=FALSE,SUMIF($G$1:$G542,"&gt;0")/-SUMIF($G$1:$G542,"&lt;0"),"")</f>
        <v/>
      </c>
      <c r="AH542" s="12"/>
      <c r="AI542" s="21" t="str">
        <f t="shared" si="223"/>
        <v/>
      </c>
      <c r="AJ542" s="21" t="str">
        <f t="shared" si="224"/>
        <v/>
      </c>
      <c r="AK542" s="21" t="e">
        <f t="shared" si="225"/>
        <v>#DIV/0!</v>
      </c>
    </row>
    <row r="543" spans="1:37" ht="18.75" customHeight="1" thickBot="1">
      <c r="A543" t="str">
        <f t="shared" si="219"/>
        <v/>
      </c>
      <c r="B543" s="73"/>
      <c r="C543" s="73"/>
      <c r="D543" s="73"/>
      <c r="E543" s="73"/>
      <c r="F543" s="73"/>
      <c r="G543" s="73"/>
      <c r="H543" s="73"/>
      <c r="I543" s="74"/>
      <c r="J543" s="74"/>
      <c r="K543" s="73"/>
      <c r="L543" s="6" t="str">
        <f t="shared" si="204"/>
        <v>Saturday</v>
      </c>
      <c r="M543" s="6" t="str">
        <f t="shared" si="205"/>
        <v>Saturday</v>
      </c>
      <c r="N543" s="6">
        <f t="shared" si="206"/>
        <v>1900</v>
      </c>
      <c r="O543" s="6">
        <f t="shared" si="207"/>
        <v>1</v>
      </c>
      <c r="P543" s="6">
        <f t="shared" si="208"/>
        <v>0</v>
      </c>
      <c r="Q543" s="6">
        <f t="shared" si="209"/>
        <v>0</v>
      </c>
      <c r="R543" s="6">
        <f t="shared" si="210"/>
        <v>0</v>
      </c>
      <c r="S543" s="6" t="str">
        <f t="shared" si="211"/>
        <v>1900/1/0</v>
      </c>
      <c r="T543" s="7">
        <f t="shared" si="217"/>
        <v>0</v>
      </c>
      <c r="U543" s="8">
        <f t="shared" si="212"/>
        <v>10000</v>
      </c>
      <c r="V543" s="7">
        <f t="shared" si="220"/>
        <v>0</v>
      </c>
      <c r="W543" s="9">
        <f t="shared" si="213"/>
        <v>0</v>
      </c>
      <c r="X543" s="9" t="str">
        <f t="shared" si="218"/>
        <v/>
      </c>
      <c r="Y543" s="9" t="str">
        <f t="shared" si="221"/>
        <v/>
      </c>
      <c r="Z543" s="10" t="str">
        <f t="shared" si="222"/>
        <v/>
      </c>
      <c r="AA543" s="9">
        <f t="shared" si="214"/>
        <v>0</v>
      </c>
      <c r="AB543" s="11" t="e">
        <f>COUNTIF(H$2:H543,"&gt;0")/(COUNTIF(H$2:H543,"&lt;0")+COUNTIF(H$2:H543,"&gt;0"))</f>
        <v>#DIV/0!</v>
      </c>
      <c r="AC543" s="11" t="e">
        <f t="shared" si="215"/>
        <v>#DIV/0!</v>
      </c>
      <c r="AD543" s="8" t="e">
        <f t="shared" si="216"/>
        <v>#DIV/0!</v>
      </c>
      <c r="AE543" s="11" t="e">
        <f t="shared" si="202"/>
        <v>#DIV/0!</v>
      </c>
      <c r="AF543" s="11" t="e">
        <f t="shared" si="203"/>
        <v>#DIV/0!</v>
      </c>
      <c r="AG543" s="12" t="str">
        <f>IF(ISERROR(SUMIF($G$1:$G543,"&gt;0")/-SUMIF($G$1:$G543,"&lt;0"))=FALSE,SUMIF($G$1:$G543,"&gt;0")/-SUMIF($G$1:$G543,"&lt;0"),"")</f>
        <v/>
      </c>
      <c r="AH543" s="12"/>
      <c r="AI543" s="21" t="str">
        <f t="shared" si="223"/>
        <v/>
      </c>
      <c r="AJ543" s="21" t="str">
        <f t="shared" si="224"/>
        <v/>
      </c>
      <c r="AK543" s="21" t="e">
        <f t="shared" si="225"/>
        <v>#DIV/0!</v>
      </c>
    </row>
    <row r="544" spans="1:37" ht="18.75" customHeight="1" thickBot="1">
      <c r="A544" t="str">
        <f t="shared" si="219"/>
        <v/>
      </c>
      <c r="B544" s="73"/>
      <c r="C544" s="73"/>
      <c r="D544" s="73"/>
      <c r="E544" s="73"/>
      <c r="F544" s="73"/>
      <c r="G544" s="73"/>
      <c r="H544" s="73"/>
      <c r="I544" s="74"/>
      <c r="J544" s="74"/>
      <c r="K544" s="73"/>
      <c r="L544" s="6" t="str">
        <f t="shared" si="204"/>
        <v>Saturday</v>
      </c>
      <c r="M544" s="6" t="str">
        <f t="shared" si="205"/>
        <v>Saturday</v>
      </c>
      <c r="N544" s="6">
        <f t="shared" si="206"/>
        <v>1900</v>
      </c>
      <c r="O544" s="6">
        <f t="shared" si="207"/>
        <v>1</v>
      </c>
      <c r="P544" s="6">
        <f t="shared" si="208"/>
        <v>0</v>
      </c>
      <c r="Q544" s="6">
        <f t="shared" si="209"/>
        <v>0</v>
      </c>
      <c r="R544" s="6">
        <f t="shared" si="210"/>
        <v>0</v>
      </c>
      <c r="S544" s="6" t="str">
        <f t="shared" si="211"/>
        <v>1900/1/0</v>
      </c>
      <c r="T544" s="7">
        <f t="shared" si="217"/>
        <v>0</v>
      </c>
      <c r="U544" s="8">
        <f t="shared" si="212"/>
        <v>10000</v>
      </c>
      <c r="V544" s="7">
        <f t="shared" si="220"/>
        <v>0</v>
      </c>
      <c r="W544" s="9">
        <f t="shared" si="213"/>
        <v>0</v>
      </c>
      <c r="X544" s="9" t="str">
        <f t="shared" si="218"/>
        <v/>
      </c>
      <c r="Y544" s="9" t="str">
        <f t="shared" si="221"/>
        <v/>
      </c>
      <c r="Z544" s="10" t="str">
        <f t="shared" si="222"/>
        <v/>
      </c>
      <c r="AA544" s="9">
        <f t="shared" si="214"/>
        <v>0</v>
      </c>
      <c r="AB544" s="11" t="e">
        <f>COUNTIF(H$2:H544,"&gt;0")/(COUNTIF(H$2:H544,"&lt;0")+COUNTIF(H$2:H544,"&gt;0"))</f>
        <v>#DIV/0!</v>
      </c>
      <c r="AC544" s="11" t="e">
        <f t="shared" si="215"/>
        <v>#DIV/0!</v>
      </c>
      <c r="AD544" s="8" t="e">
        <f t="shared" si="216"/>
        <v>#DIV/0!</v>
      </c>
      <c r="AE544" s="11" t="e">
        <f t="shared" ref="AE544:AE607" si="226">COUNTIF($H514:$H544,"&gt;0")/(COUNTIF($H514:$H544,"&lt;0")+COUNTIF($H514:$H544,"&gt;0"))</f>
        <v>#DIV/0!</v>
      </c>
      <c r="AF544" s="11" t="e">
        <f t="shared" ref="AF544:AF607" si="227">SUM($H514:$H544)/COUNT($H514:$H544)</f>
        <v>#DIV/0!</v>
      </c>
      <c r="AG544" s="12" t="str">
        <f>IF(ISERROR(SUMIF($G$1:$G544,"&gt;0")/-SUMIF($G$1:$G544,"&lt;0"))=FALSE,SUMIF($G$1:$G544,"&gt;0")/-SUMIF($G$1:$G544,"&lt;0"),"")</f>
        <v/>
      </c>
      <c r="AH544" s="12"/>
      <c r="AI544" s="21" t="str">
        <f t="shared" si="223"/>
        <v/>
      </c>
      <c r="AJ544" s="21" t="str">
        <f t="shared" si="224"/>
        <v/>
      </c>
      <c r="AK544" s="21" t="e">
        <f t="shared" si="225"/>
        <v>#DIV/0!</v>
      </c>
    </row>
    <row r="545" spans="1:37" ht="18.75" customHeight="1" thickBot="1">
      <c r="A545" t="str">
        <f t="shared" si="219"/>
        <v/>
      </c>
      <c r="B545" s="73"/>
      <c r="C545" s="73"/>
      <c r="D545" s="73"/>
      <c r="E545" s="73"/>
      <c r="F545" s="73"/>
      <c r="G545" s="73"/>
      <c r="H545" s="73"/>
      <c r="I545" s="74"/>
      <c r="J545" s="74"/>
      <c r="K545" s="73"/>
      <c r="L545" s="6" t="str">
        <f t="shared" si="204"/>
        <v>Saturday</v>
      </c>
      <c r="M545" s="6" t="str">
        <f t="shared" si="205"/>
        <v>Saturday</v>
      </c>
      <c r="N545" s="6">
        <f t="shared" si="206"/>
        <v>1900</v>
      </c>
      <c r="O545" s="6">
        <f t="shared" si="207"/>
        <v>1</v>
      </c>
      <c r="P545" s="6">
        <f t="shared" si="208"/>
        <v>0</v>
      </c>
      <c r="Q545" s="6">
        <f t="shared" si="209"/>
        <v>0</v>
      </c>
      <c r="R545" s="6">
        <f t="shared" si="210"/>
        <v>0</v>
      </c>
      <c r="S545" s="6" t="str">
        <f t="shared" si="211"/>
        <v>1900/1/0</v>
      </c>
      <c r="T545" s="7">
        <f t="shared" si="217"/>
        <v>0</v>
      </c>
      <c r="U545" s="8">
        <f t="shared" si="212"/>
        <v>10000</v>
      </c>
      <c r="V545" s="7">
        <f t="shared" si="220"/>
        <v>0</v>
      </c>
      <c r="W545" s="9">
        <f t="shared" si="213"/>
        <v>0</v>
      </c>
      <c r="X545" s="9" t="str">
        <f t="shared" si="218"/>
        <v/>
      </c>
      <c r="Y545" s="9" t="str">
        <f t="shared" si="221"/>
        <v/>
      </c>
      <c r="Z545" s="10" t="str">
        <f t="shared" si="222"/>
        <v/>
      </c>
      <c r="AA545" s="9">
        <f t="shared" si="214"/>
        <v>0</v>
      </c>
      <c r="AB545" s="11" t="e">
        <f>COUNTIF(H$2:H545,"&gt;0")/(COUNTIF(H$2:H545,"&lt;0")+COUNTIF(H$2:H545,"&gt;0"))</f>
        <v>#DIV/0!</v>
      </c>
      <c r="AC545" s="11" t="e">
        <f t="shared" si="215"/>
        <v>#DIV/0!</v>
      </c>
      <c r="AD545" s="8" t="e">
        <f t="shared" si="216"/>
        <v>#DIV/0!</v>
      </c>
      <c r="AE545" s="11" t="e">
        <f t="shared" si="226"/>
        <v>#DIV/0!</v>
      </c>
      <c r="AF545" s="11" t="e">
        <f t="shared" si="227"/>
        <v>#DIV/0!</v>
      </c>
      <c r="AG545" s="12" t="str">
        <f>IF(ISERROR(SUMIF($G$1:$G545,"&gt;0")/-SUMIF($G$1:$G545,"&lt;0"))=FALSE,SUMIF($G$1:$G545,"&gt;0")/-SUMIF($G$1:$G545,"&lt;0"),"")</f>
        <v/>
      </c>
      <c r="AH545" s="12"/>
      <c r="AI545" s="21" t="str">
        <f t="shared" si="223"/>
        <v/>
      </c>
      <c r="AJ545" s="21" t="str">
        <f t="shared" si="224"/>
        <v/>
      </c>
      <c r="AK545" s="21" t="e">
        <f t="shared" si="225"/>
        <v>#DIV/0!</v>
      </c>
    </row>
    <row r="546" spans="1:37" ht="18.75" customHeight="1" thickBot="1">
      <c r="A546" t="str">
        <f t="shared" si="219"/>
        <v/>
      </c>
      <c r="B546" s="73"/>
      <c r="C546" s="73"/>
      <c r="D546" s="73"/>
      <c r="E546" s="73"/>
      <c r="F546" s="73"/>
      <c r="G546" s="73"/>
      <c r="H546" s="73"/>
      <c r="I546" s="74"/>
      <c r="J546" s="74"/>
      <c r="K546" s="73"/>
      <c r="L546" s="6" t="str">
        <f t="shared" si="204"/>
        <v>Saturday</v>
      </c>
      <c r="M546" s="6" t="str">
        <f t="shared" si="205"/>
        <v>Saturday</v>
      </c>
      <c r="N546" s="6">
        <f t="shared" si="206"/>
        <v>1900</v>
      </c>
      <c r="O546" s="6">
        <f t="shared" si="207"/>
        <v>1</v>
      </c>
      <c r="P546" s="6">
        <f t="shared" si="208"/>
        <v>0</v>
      </c>
      <c r="Q546" s="6">
        <f t="shared" si="209"/>
        <v>0</v>
      </c>
      <c r="R546" s="6">
        <f t="shared" si="210"/>
        <v>0</v>
      </c>
      <c r="S546" s="6" t="str">
        <f t="shared" si="211"/>
        <v>1900/1/0</v>
      </c>
      <c r="T546" s="7">
        <f t="shared" si="217"/>
        <v>0</v>
      </c>
      <c r="U546" s="8">
        <f t="shared" si="212"/>
        <v>10000</v>
      </c>
      <c r="V546" s="7">
        <f t="shared" si="220"/>
        <v>0</v>
      </c>
      <c r="W546" s="9">
        <f t="shared" si="213"/>
        <v>0</v>
      </c>
      <c r="X546" s="9" t="str">
        <f t="shared" si="218"/>
        <v/>
      </c>
      <c r="Y546" s="9" t="str">
        <f t="shared" si="221"/>
        <v/>
      </c>
      <c r="Z546" s="10" t="str">
        <f t="shared" si="222"/>
        <v/>
      </c>
      <c r="AA546" s="9">
        <f t="shared" si="214"/>
        <v>0</v>
      </c>
      <c r="AB546" s="11" t="e">
        <f>COUNTIF(H$2:H546,"&gt;0")/(COUNTIF(H$2:H546,"&lt;0")+COUNTIF(H$2:H546,"&gt;0"))</f>
        <v>#DIV/0!</v>
      </c>
      <c r="AC546" s="11" t="e">
        <f t="shared" si="215"/>
        <v>#DIV/0!</v>
      </c>
      <c r="AD546" s="8" t="e">
        <f t="shared" si="216"/>
        <v>#DIV/0!</v>
      </c>
      <c r="AE546" s="11" t="e">
        <f t="shared" si="226"/>
        <v>#DIV/0!</v>
      </c>
      <c r="AF546" s="11" t="e">
        <f t="shared" si="227"/>
        <v>#DIV/0!</v>
      </c>
      <c r="AG546" s="12" t="str">
        <f>IF(ISERROR(SUMIF($G$1:$G546,"&gt;0")/-SUMIF($G$1:$G546,"&lt;0"))=FALSE,SUMIF($G$1:$G546,"&gt;0")/-SUMIF($G$1:$G546,"&lt;0"),"")</f>
        <v/>
      </c>
      <c r="AH546" s="12"/>
      <c r="AI546" s="21" t="str">
        <f t="shared" si="223"/>
        <v/>
      </c>
      <c r="AJ546" s="21" t="str">
        <f t="shared" si="224"/>
        <v/>
      </c>
      <c r="AK546" s="21" t="e">
        <f t="shared" si="225"/>
        <v>#DIV/0!</v>
      </c>
    </row>
    <row r="547" spans="1:37" ht="18.75" customHeight="1" thickBot="1">
      <c r="A547" t="str">
        <f t="shared" si="219"/>
        <v/>
      </c>
      <c r="B547" s="73"/>
      <c r="C547" s="73"/>
      <c r="D547" s="73"/>
      <c r="E547" s="73"/>
      <c r="F547" s="73"/>
      <c r="G547" s="73"/>
      <c r="H547" s="73"/>
      <c r="I547" s="74"/>
      <c r="J547" s="74"/>
      <c r="K547" s="73"/>
      <c r="L547" s="6" t="str">
        <f t="shared" si="204"/>
        <v>Saturday</v>
      </c>
      <c r="M547" s="6" t="str">
        <f t="shared" si="205"/>
        <v>Saturday</v>
      </c>
      <c r="N547" s="6">
        <f t="shared" si="206"/>
        <v>1900</v>
      </c>
      <c r="O547" s="6">
        <f t="shared" si="207"/>
        <v>1</v>
      </c>
      <c r="P547" s="6">
        <f t="shared" si="208"/>
        <v>0</v>
      </c>
      <c r="Q547" s="6">
        <f t="shared" si="209"/>
        <v>0</v>
      </c>
      <c r="R547" s="6">
        <f t="shared" si="210"/>
        <v>0</v>
      </c>
      <c r="S547" s="6" t="str">
        <f t="shared" si="211"/>
        <v>1900/1/0</v>
      </c>
      <c r="T547" s="7">
        <f t="shared" si="217"/>
        <v>0</v>
      </c>
      <c r="U547" s="8">
        <f t="shared" si="212"/>
        <v>10000</v>
      </c>
      <c r="V547" s="7">
        <f t="shared" si="220"/>
        <v>0</v>
      </c>
      <c r="W547" s="9">
        <f t="shared" si="213"/>
        <v>0</v>
      </c>
      <c r="X547" s="9" t="str">
        <f t="shared" si="218"/>
        <v/>
      </c>
      <c r="Y547" s="9" t="str">
        <f t="shared" si="221"/>
        <v/>
      </c>
      <c r="Z547" s="10" t="str">
        <f t="shared" si="222"/>
        <v/>
      </c>
      <c r="AA547" s="9">
        <f t="shared" si="214"/>
        <v>0</v>
      </c>
      <c r="AB547" s="11" t="e">
        <f>COUNTIF(H$2:H547,"&gt;0")/(COUNTIF(H$2:H547,"&lt;0")+COUNTIF(H$2:H547,"&gt;0"))</f>
        <v>#DIV/0!</v>
      </c>
      <c r="AC547" s="11" t="e">
        <f t="shared" si="215"/>
        <v>#DIV/0!</v>
      </c>
      <c r="AD547" s="8" t="e">
        <f t="shared" si="216"/>
        <v>#DIV/0!</v>
      </c>
      <c r="AE547" s="11" t="e">
        <f t="shared" si="226"/>
        <v>#DIV/0!</v>
      </c>
      <c r="AF547" s="11" t="e">
        <f t="shared" si="227"/>
        <v>#DIV/0!</v>
      </c>
      <c r="AG547" s="12" t="str">
        <f>IF(ISERROR(SUMIF($G$1:$G547,"&gt;0")/-SUMIF($G$1:$G547,"&lt;0"))=FALSE,SUMIF($G$1:$G547,"&gt;0")/-SUMIF($G$1:$G547,"&lt;0"),"")</f>
        <v/>
      </c>
      <c r="AH547" s="12"/>
      <c r="AI547" s="21" t="str">
        <f t="shared" si="223"/>
        <v/>
      </c>
      <c r="AJ547" s="21" t="str">
        <f t="shared" si="224"/>
        <v/>
      </c>
      <c r="AK547" s="21" t="e">
        <f t="shared" si="225"/>
        <v>#DIV/0!</v>
      </c>
    </row>
    <row r="548" spans="1:37" ht="18.75" customHeight="1" thickBot="1">
      <c r="A548" t="str">
        <f t="shared" si="219"/>
        <v/>
      </c>
      <c r="B548" s="73"/>
      <c r="C548" s="73"/>
      <c r="D548" s="73"/>
      <c r="E548" s="73"/>
      <c r="F548" s="73"/>
      <c r="G548" s="73"/>
      <c r="H548" s="73"/>
      <c r="I548" s="74"/>
      <c r="J548" s="74"/>
      <c r="K548" s="73"/>
      <c r="L548" s="6" t="str">
        <f t="shared" si="204"/>
        <v>Saturday</v>
      </c>
      <c r="M548" s="6" t="str">
        <f t="shared" si="205"/>
        <v>Saturday</v>
      </c>
      <c r="N548" s="6">
        <f t="shared" si="206"/>
        <v>1900</v>
      </c>
      <c r="O548" s="6">
        <f t="shared" si="207"/>
        <v>1</v>
      </c>
      <c r="P548" s="6">
        <f t="shared" si="208"/>
        <v>0</v>
      </c>
      <c r="Q548" s="6">
        <f t="shared" si="209"/>
        <v>0</v>
      </c>
      <c r="R548" s="6">
        <f t="shared" si="210"/>
        <v>0</v>
      </c>
      <c r="S548" s="6" t="str">
        <f t="shared" si="211"/>
        <v>1900/1/0</v>
      </c>
      <c r="T548" s="7">
        <f t="shared" si="217"/>
        <v>0</v>
      </c>
      <c r="U548" s="8">
        <f t="shared" si="212"/>
        <v>10000</v>
      </c>
      <c r="V548" s="7">
        <f t="shared" si="220"/>
        <v>0</v>
      </c>
      <c r="W548" s="9">
        <f t="shared" si="213"/>
        <v>0</v>
      </c>
      <c r="X548" s="9" t="str">
        <f t="shared" si="218"/>
        <v/>
      </c>
      <c r="Y548" s="9" t="str">
        <f t="shared" si="221"/>
        <v/>
      </c>
      <c r="Z548" s="10" t="str">
        <f t="shared" si="222"/>
        <v/>
      </c>
      <c r="AA548" s="9">
        <f t="shared" si="214"/>
        <v>0</v>
      </c>
      <c r="AB548" s="11" t="e">
        <f>COUNTIF(H$2:H548,"&gt;0")/(COUNTIF(H$2:H548,"&lt;0")+COUNTIF(H$2:H548,"&gt;0"))</f>
        <v>#DIV/0!</v>
      </c>
      <c r="AC548" s="11" t="e">
        <f t="shared" si="215"/>
        <v>#DIV/0!</v>
      </c>
      <c r="AD548" s="8" t="e">
        <f t="shared" si="216"/>
        <v>#DIV/0!</v>
      </c>
      <c r="AE548" s="11" t="e">
        <f t="shared" si="226"/>
        <v>#DIV/0!</v>
      </c>
      <c r="AF548" s="11" t="e">
        <f t="shared" si="227"/>
        <v>#DIV/0!</v>
      </c>
      <c r="AG548" s="12" t="str">
        <f>IF(ISERROR(SUMIF($G$1:$G548,"&gt;0")/-SUMIF($G$1:$G548,"&lt;0"))=FALSE,SUMIF($G$1:$G548,"&gt;0")/-SUMIF($G$1:$G548,"&lt;0"),"")</f>
        <v/>
      </c>
      <c r="AH548" s="12"/>
      <c r="AI548" s="21" t="str">
        <f t="shared" si="223"/>
        <v/>
      </c>
      <c r="AJ548" s="21" t="str">
        <f t="shared" si="224"/>
        <v/>
      </c>
      <c r="AK548" s="21" t="e">
        <f t="shared" si="225"/>
        <v>#DIV/0!</v>
      </c>
    </row>
    <row r="549" spans="1:37" ht="18.75" customHeight="1" thickBot="1">
      <c r="A549" t="str">
        <f t="shared" si="219"/>
        <v/>
      </c>
      <c r="B549" s="73"/>
      <c r="C549" s="73"/>
      <c r="D549" s="73"/>
      <c r="E549" s="73"/>
      <c r="F549" s="73"/>
      <c r="G549" s="73"/>
      <c r="H549" s="73"/>
      <c r="I549" s="74"/>
      <c r="J549" s="74"/>
      <c r="K549" s="73"/>
      <c r="L549" s="6" t="str">
        <f t="shared" si="204"/>
        <v>Saturday</v>
      </c>
      <c r="M549" s="6" t="str">
        <f t="shared" si="205"/>
        <v>Saturday</v>
      </c>
      <c r="N549" s="6">
        <f t="shared" si="206"/>
        <v>1900</v>
      </c>
      <c r="O549" s="6">
        <f t="shared" si="207"/>
        <v>1</v>
      </c>
      <c r="P549" s="6">
        <f t="shared" si="208"/>
        <v>0</v>
      </c>
      <c r="Q549" s="6">
        <f t="shared" si="209"/>
        <v>0</v>
      </c>
      <c r="R549" s="6">
        <f t="shared" si="210"/>
        <v>0</v>
      </c>
      <c r="S549" s="6" t="str">
        <f t="shared" si="211"/>
        <v>1900/1/0</v>
      </c>
      <c r="T549" s="7">
        <f t="shared" si="217"/>
        <v>0</v>
      </c>
      <c r="U549" s="8">
        <f t="shared" si="212"/>
        <v>10000</v>
      </c>
      <c r="V549" s="7">
        <f t="shared" si="220"/>
        <v>0</v>
      </c>
      <c r="W549" s="9">
        <f t="shared" si="213"/>
        <v>0</v>
      </c>
      <c r="X549" s="9" t="str">
        <f t="shared" si="218"/>
        <v/>
      </c>
      <c r="Y549" s="9" t="str">
        <f t="shared" si="221"/>
        <v/>
      </c>
      <c r="Z549" s="10" t="str">
        <f t="shared" si="222"/>
        <v/>
      </c>
      <c r="AA549" s="9">
        <f t="shared" si="214"/>
        <v>0</v>
      </c>
      <c r="AB549" s="11" t="e">
        <f>COUNTIF(H$2:H549,"&gt;0")/(COUNTIF(H$2:H549,"&lt;0")+COUNTIF(H$2:H549,"&gt;0"))</f>
        <v>#DIV/0!</v>
      </c>
      <c r="AC549" s="11" t="e">
        <f t="shared" si="215"/>
        <v>#DIV/0!</v>
      </c>
      <c r="AD549" s="8" t="e">
        <f t="shared" si="216"/>
        <v>#DIV/0!</v>
      </c>
      <c r="AE549" s="11" t="e">
        <f t="shared" si="226"/>
        <v>#DIV/0!</v>
      </c>
      <c r="AF549" s="11" t="e">
        <f t="shared" si="227"/>
        <v>#DIV/0!</v>
      </c>
      <c r="AG549" s="12" t="str">
        <f>IF(ISERROR(SUMIF($G$1:$G549,"&gt;0")/-SUMIF($G$1:$G549,"&lt;0"))=FALSE,SUMIF($G$1:$G549,"&gt;0")/-SUMIF($G$1:$G549,"&lt;0"),"")</f>
        <v/>
      </c>
      <c r="AH549" s="12"/>
      <c r="AI549" s="21" t="str">
        <f t="shared" si="223"/>
        <v/>
      </c>
      <c r="AJ549" s="21" t="str">
        <f t="shared" si="224"/>
        <v/>
      </c>
      <c r="AK549" s="21" t="e">
        <f t="shared" si="225"/>
        <v>#DIV/0!</v>
      </c>
    </row>
    <row r="550" spans="1:37" ht="18.75" customHeight="1" thickBot="1">
      <c r="A550" t="str">
        <f t="shared" si="219"/>
        <v/>
      </c>
      <c r="B550" s="73"/>
      <c r="C550" s="73"/>
      <c r="D550" s="73"/>
      <c r="E550" s="73"/>
      <c r="F550" s="73"/>
      <c r="G550" s="73"/>
      <c r="H550" s="73"/>
      <c r="I550" s="74"/>
      <c r="J550" s="74"/>
      <c r="K550" s="73"/>
      <c r="L550" s="6" t="str">
        <f t="shared" si="204"/>
        <v>Saturday</v>
      </c>
      <c r="M550" s="6" t="str">
        <f t="shared" si="205"/>
        <v>Saturday</v>
      </c>
      <c r="N550" s="6">
        <f t="shared" si="206"/>
        <v>1900</v>
      </c>
      <c r="O550" s="6">
        <f t="shared" si="207"/>
        <v>1</v>
      </c>
      <c r="P550" s="6">
        <f t="shared" si="208"/>
        <v>0</v>
      </c>
      <c r="Q550" s="6">
        <f t="shared" si="209"/>
        <v>0</v>
      </c>
      <c r="R550" s="6">
        <f t="shared" si="210"/>
        <v>0</v>
      </c>
      <c r="S550" s="6" t="str">
        <f t="shared" si="211"/>
        <v>1900/1/0</v>
      </c>
      <c r="T550" s="7">
        <f t="shared" si="217"/>
        <v>0</v>
      </c>
      <c r="U550" s="8">
        <f t="shared" si="212"/>
        <v>10000</v>
      </c>
      <c r="V550" s="7">
        <f t="shared" si="220"/>
        <v>0</v>
      </c>
      <c r="W550" s="9">
        <f t="shared" si="213"/>
        <v>0</v>
      </c>
      <c r="X550" s="9" t="str">
        <f t="shared" si="218"/>
        <v/>
      </c>
      <c r="Y550" s="9" t="str">
        <f t="shared" si="221"/>
        <v/>
      </c>
      <c r="Z550" s="10" t="str">
        <f t="shared" si="222"/>
        <v/>
      </c>
      <c r="AA550" s="9">
        <f t="shared" si="214"/>
        <v>0</v>
      </c>
      <c r="AB550" s="11" t="e">
        <f>COUNTIF(H$2:H550,"&gt;0")/(COUNTIF(H$2:H550,"&lt;0")+COUNTIF(H$2:H550,"&gt;0"))</f>
        <v>#DIV/0!</v>
      </c>
      <c r="AC550" s="11" t="e">
        <f t="shared" si="215"/>
        <v>#DIV/0!</v>
      </c>
      <c r="AD550" s="8" t="e">
        <f t="shared" si="216"/>
        <v>#DIV/0!</v>
      </c>
      <c r="AE550" s="11" t="e">
        <f t="shared" si="226"/>
        <v>#DIV/0!</v>
      </c>
      <c r="AF550" s="11" t="e">
        <f t="shared" si="227"/>
        <v>#DIV/0!</v>
      </c>
      <c r="AG550" s="12" t="str">
        <f>IF(ISERROR(SUMIF($G$1:$G550,"&gt;0")/-SUMIF($G$1:$G550,"&lt;0"))=FALSE,SUMIF($G$1:$G550,"&gt;0")/-SUMIF($G$1:$G550,"&lt;0"),"")</f>
        <v/>
      </c>
      <c r="AH550" s="12"/>
      <c r="AI550" s="21" t="str">
        <f t="shared" si="223"/>
        <v/>
      </c>
      <c r="AJ550" s="21" t="str">
        <f t="shared" si="224"/>
        <v/>
      </c>
      <c r="AK550" s="21" t="e">
        <f t="shared" si="225"/>
        <v>#DIV/0!</v>
      </c>
    </row>
    <row r="551" spans="1:37" ht="18.75" customHeight="1" thickBot="1">
      <c r="A551" t="str">
        <f t="shared" si="219"/>
        <v/>
      </c>
      <c r="B551" s="73"/>
      <c r="C551" s="73"/>
      <c r="D551" s="73"/>
      <c r="E551" s="73"/>
      <c r="F551" s="73"/>
      <c r="G551" s="73"/>
      <c r="H551" s="73"/>
      <c r="I551" s="74"/>
      <c r="J551" s="74"/>
      <c r="K551" s="73"/>
      <c r="L551" s="6" t="str">
        <f t="shared" si="204"/>
        <v>Saturday</v>
      </c>
      <c r="M551" s="6" t="str">
        <f t="shared" si="205"/>
        <v>Saturday</v>
      </c>
      <c r="N551" s="6">
        <f t="shared" si="206"/>
        <v>1900</v>
      </c>
      <c r="O551" s="6">
        <f t="shared" si="207"/>
        <v>1</v>
      </c>
      <c r="P551" s="6">
        <f t="shared" si="208"/>
        <v>0</v>
      </c>
      <c r="Q551" s="6">
        <f t="shared" si="209"/>
        <v>0</v>
      </c>
      <c r="R551" s="6">
        <f t="shared" si="210"/>
        <v>0</v>
      </c>
      <c r="S551" s="6" t="str">
        <f t="shared" si="211"/>
        <v>1900/1/0</v>
      </c>
      <c r="T551" s="7">
        <f t="shared" si="217"/>
        <v>0</v>
      </c>
      <c r="U551" s="8">
        <f t="shared" si="212"/>
        <v>10000</v>
      </c>
      <c r="V551" s="7">
        <f t="shared" si="220"/>
        <v>0</v>
      </c>
      <c r="W551" s="9">
        <f t="shared" si="213"/>
        <v>0</v>
      </c>
      <c r="X551" s="9" t="str">
        <f t="shared" si="218"/>
        <v/>
      </c>
      <c r="Y551" s="9" t="str">
        <f t="shared" si="221"/>
        <v/>
      </c>
      <c r="Z551" s="10" t="str">
        <f t="shared" si="222"/>
        <v/>
      </c>
      <c r="AA551" s="9">
        <f t="shared" si="214"/>
        <v>0</v>
      </c>
      <c r="AB551" s="11" t="e">
        <f>COUNTIF(H$2:H551,"&gt;0")/(COUNTIF(H$2:H551,"&lt;0")+COUNTIF(H$2:H551,"&gt;0"))</f>
        <v>#DIV/0!</v>
      </c>
      <c r="AC551" s="11" t="e">
        <f t="shared" si="215"/>
        <v>#DIV/0!</v>
      </c>
      <c r="AD551" s="8" t="e">
        <f t="shared" si="216"/>
        <v>#DIV/0!</v>
      </c>
      <c r="AE551" s="11" t="e">
        <f t="shared" si="226"/>
        <v>#DIV/0!</v>
      </c>
      <c r="AF551" s="11" t="e">
        <f t="shared" si="227"/>
        <v>#DIV/0!</v>
      </c>
      <c r="AG551" s="12" t="str">
        <f>IF(ISERROR(SUMIF($G$1:$G551,"&gt;0")/-SUMIF($G$1:$G551,"&lt;0"))=FALSE,SUMIF($G$1:$G551,"&gt;0")/-SUMIF($G$1:$G551,"&lt;0"),"")</f>
        <v/>
      </c>
      <c r="AH551" s="12"/>
      <c r="AI551" s="21" t="str">
        <f t="shared" si="223"/>
        <v/>
      </c>
      <c r="AJ551" s="21" t="str">
        <f t="shared" si="224"/>
        <v/>
      </c>
      <c r="AK551" s="21" t="e">
        <f t="shared" si="225"/>
        <v>#DIV/0!</v>
      </c>
    </row>
    <row r="552" spans="1:37" ht="18.75" customHeight="1" thickBot="1">
      <c r="A552" t="str">
        <f t="shared" si="219"/>
        <v/>
      </c>
      <c r="B552" s="73"/>
      <c r="C552" s="73"/>
      <c r="D552" s="73"/>
      <c r="E552" s="73"/>
      <c r="F552" s="73"/>
      <c r="G552" s="73"/>
      <c r="H552" s="73"/>
      <c r="I552" s="74"/>
      <c r="J552" s="74"/>
      <c r="K552" s="73"/>
      <c r="L552" s="6" t="str">
        <f t="shared" si="204"/>
        <v>Saturday</v>
      </c>
      <c r="M552" s="6" t="str">
        <f t="shared" si="205"/>
        <v>Saturday</v>
      </c>
      <c r="N552" s="6">
        <f t="shared" si="206"/>
        <v>1900</v>
      </c>
      <c r="O552" s="6">
        <f t="shared" si="207"/>
        <v>1</v>
      </c>
      <c r="P552" s="6">
        <f t="shared" si="208"/>
        <v>0</v>
      </c>
      <c r="Q552" s="6">
        <f t="shared" si="209"/>
        <v>0</v>
      </c>
      <c r="R552" s="6">
        <f t="shared" si="210"/>
        <v>0</v>
      </c>
      <c r="S552" s="6" t="str">
        <f t="shared" si="211"/>
        <v>1900/1/0</v>
      </c>
      <c r="T552" s="7">
        <f t="shared" si="217"/>
        <v>0</v>
      </c>
      <c r="U552" s="8">
        <f t="shared" si="212"/>
        <v>10000</v>
      </c>
      <c r="V552" s="7">
        <f t="shared" si="220"/>
        <v>0</v>
      </c>
      <c r="W552" s="9">
        <f t="shared" si="213"/>
        <v>0</v>
      </c>
      <c r="X552" s="9" t="str">
        <f t="shared" si="218"/>
        <v/>
      </c>
      <c r="Y552" s="9" t="str">
        <f t="shared" si="221"/>
        <v/>
      </c>
      <c r="Z552" s="10" t="str">
        <f t="shared" si="222"/>
        <v/>
      </c>
      <c r="AA552" s="9">
        <f t="shared" si="214"/>
        <v>0</v>
      </c>
      <c r="AB552" s="11" t="e">
        <f>COUNTIF(H$2:H552,"&gt;0")/(COUNTIF(H$2:H552,"&lt;0")+COUNTIF(H$2:H552,"&gt;0"))</f>
        <v>#DIV/0!</v>
      </c>
      <c r="AC552" s="11" t="e">
        <f t="shared" si="215"/>
        <v>#DIV/0!</v>
      </c>
      <c r="AD552" s="8" t="e">
        <f t="shared" si="216"/>
        <v>#DIV/0!</v>
      </c>
      <c r="AE552" s="11" t="e">
        <f t="shared" si="226"/>
        <v>#DIV/0!</v>
      </c>
      <c r="AF552" s="11" t="e">
        <f t="shared" si="227"/>
        <v>#DIV/0!</v>
      </c>
      <c r="AG552" s="12" t="str">
        <f>IF(ISERROR(SUMIF($G$1:$G552,"&gt;0")/-SUMIF($G$1:$G552,"&lt;0"))=FALSE,SUMIF($G$1:$G552,"&gt;0")/-SUMIF($G$1:$G552,"&lt;0"),"")</f>
        <v/>
      </c>
      <c r="AH552" s="12"/>
      <c r="AI552" s="21" t="str">
        <f t="shared" si="223"/>
        <v/>
      </c>
      <c r="AJ552" s="21" t="str">
        <f t="shared" si="224"/>
        <v/>
      </c>
      <c r="AK552" s="21" t="e">
        <f t="shared" si="225"/>
        <v>#DIV/0!</v>
      </c>
    </row>
    <row r="553" spans="1:37" ht="18.75" customHeight="1" thickBot="1">
      <c r="A553" t="str">
        <f t="shared" si="219"/>
        <v/>
      </c>
      <c r="B553" s="73"/>
      <c r="C553" s="73"/>
      <c r="D553" s="73"/>
      <c r="E553" s="73"/>
      <c r="F553" s="73"/>
      <c r="G553" s="73"/>
      <c r="H553" s="73"/>
      <c r="I553" s="74"/>
      <c r="J553" s="74"/>
      <c r="K553" s="73"/>
      <c r="L553" s="6" t="str">
        <f t="shared" si="204"/>
        <v>Saturday</v>
      </c>
      <c r="M553" s="6" t="str">
        <f t="shared" si="205"/>
        <v>Saturday</v>
      </c>
      <c r="N553" s="6">
        <f t="shared" si="206"/>
        <v>1900</v>
      </c>
      <c r="O553" s="6">
        <f t="shared" si="207"/>
        <v>1</v>
      </c>
      <c r="P553" s="6">
        <f t="shared" si="208"/>
        <v>0</v>
      </c>
      <c r="Q553" s="6">
        <f t="shared" si="209"/>
        <v>0</v>
      </c>
      <c r="R553" s="6">
        <f t="shared" si="210"/>
        <v>0</v>
      </c>
      <c r="S553" s="6" t="str">
        <f t="shared" si="211"/>
        <v>1900/1/0</v>
      </c>
      <c r="T553" s="7">
        <f t="shared" si="217"/>
        <v>0</v>
      </c>
      <c r="U553" s="8">
        <f t="shared" si="212"/>
        <v>10000</v>
      </c>
      <c r="V553" s="7">
        <f t="shared" si="220"/>
        <v>0</v>
      </c>
      <c r="W553" s="9">
        <f t="shared" si="213"/>
        <v>0</v>
      </c>
      <c r="X553" s="9" t="str">
        <f t="shared" si="218"/>
        <v/>
      </c>
      <c r="Y553" s="9" t="str">
        <f t="shared" si="221"/>
        <v/>
      </c>
      <c r="Z553" s="10" t="str">
        <f t="shared" si="222"/>
        <v/>
      </c>
      <c r="AA553" s="9">
        <f t="shared" si="214"/>
        <v>0</v>
      </c>
      <c r="AB553" s="11" t="e">
        <f>COUNTIF(H$2:H553,"&gt;0")/(COUNTIF(H$2:H553,"&lt;0")+COUNTIF(H$2:H553,"&gt;0"))</f>
        <v>#DIV/0!</v>
      </c>
      <c r="AC553" s="11" t="e">
        <f t="shared" si="215"/>
        <v>#DIV/0!</v>
      </c>
      <c r="AD553" s="8" t="e">
        <f t="shared" si="216"/>
        <v>#DIV/0!</v>
      </c>
      <c r="AE553" s="11" t="e">
        <f t="shared" si="226"/>
        <v>#DIV/0!</v>
      </c>
      <c r="AF553" s="11" t="e">
        <f t="shared" si="227"/>
        <v>#DIV/0!</v>
      </c>
      <c r="AG553" s="12" t="str">
        <f>IF(ISERROR(SUMIF($G$1:$G553,"&gt;0")/-SUMIF($G$1:$G553,"&lt;0"))=FALSE,SUMIF($G$1:$G553,"&gt;0")/-SUMIF($G$1:$G553,"&lt;0"),"")</f>
        <v/>
      </c>
      <c r="AH553" s="12"/>
      <c r="AI553" s="21" t="str">
        <f t="shared" si="223"/>
        <v/>
      </c>
      <c r="AJ553" s="21" t="str">
        <f t="shared" si="224"/>
        <v/>
      </c>
      <c r="AK553" s="21" t="e">
        <f t="shared" si="225"/>
        <v>#DIV/0!</v>
      </c>
    </row>
    <row r="554" spans="1:37" ht="18.75" customHeight="1" thickBot="1">
      <c r="A554" t="str">
        <f t="shared" si="219"/>
        <v/>
      </c>
      <c r="B554" s="73"/>
      <c r="C554" s="73"/>
      <c r="D554" s="73"/>
      <c r="E554" s="73"/>
      <c r="F554" s="73"/>
      <c r="G554" s="73"/>
      <c r="H554" s="73"/>
      <c r="I554" s="74"/>
      <c r="J554" s="74"/>
      <c r="K554" s="73"/>
      <c r="L554" s="6" t="str">
        <f t="shared" si="204"/>
        <v>Saturday</v>
      </c>
      <c r="M554" s="6" t="str">
        <f t="shared" si="205"/>
        <v>Saturday</v>
      </c>
      <c r="N554" s="6">
        <f t="shared" si="206"/>
        <v>1900</v>
      </c>
      <c r="O554" s="6">
        <f t="shared" si="207"/>
        <v>1</v>
      </c>
      <c r="P554" s="6">
        <f t="shared" si="208"/>
        <v>0</v>
      </c>
      <c r="Q554" s="6">
        <f t="shared" si="209"/>
        <v>0</v>
      </c>
      <c r="R554" s="6">
        <f t="shared" si="210"/>
        <v>0</v>
      </c>
      <c r="S554" s="6" t="str">
        <f t="shared" si="211"/>
        <v>1900/1/0</v>
      </c>
      <c r="T554" s="7">
        <f t="shared" si="217"/>
        <v>0</v>
      </c>
      <c r="U554" s="8">
        <f t="shared" si="212"/>
        <v>10000</v>
      </c>
      <c r="V554" s="7">
        <f t="shared" si="220"/>
        <v>0</v>
      </c>
      <c r="W554" s="9">
        <f t="shared" si="213"/>
        <v>0</v>
      </c>
      <c r="X554" s="9" t="str">
        <f t="shared" si="218"/>
        <v/>
      </c>
      <c r="Y554" s="9" t="str">
        <f t="shared" si="221"/>
        <v/>
      </c>
      <c r="Z554" s="10" t="str">
        <f t="shared" si="222"/>
        <v/>
      </c>
      <c r="AA554" s="9">
        <f t="shared" si="214"/>
        <v>0</v>
      </c>
      <c r="AB554" s="11" t="e">
        <f>COUNTIF(H$2:H554,"&gt;0")/(COUNTIF(H$2:H554,"&lt;0")+COUNTIF(H$2:H554,"&gt;0"))</f>
        <v>#DIV/0!</v>
      </c>
      <c r="AC554" s="11" t="e">
        <f t="shared" si="215"/>
        <v>#DIV/0!</v>
      </c>
      <c r="AD554" s="8" t="e">
        <f t="shared" si="216"/>
        <v>#DIV/0!</v>
      </c>
      <c r="AE554" s="11" t="e">
        <f t="shared" si="226"/>
        <v>#DIV/0!</v>
      </c>
      <c r="AF554" s="11" t="e">
        <f t="shared" si="227"/>
        <v>#DIV/0!</v>
      </c>
      <c r="AG554" s="12" t="str">
        <f>IF(ISERROR(SUMIF($G$1:$G554,"&gt;0")/-SUMIF($G$1:$G554,"&lt;0"))=FALSE,SUMIF($G$1:$G554,"&gt;0")/-SUMIF($G$1:$G554,"&lt;0"),"")</f>
        <v/>
      </c>
      <c r="AH554" s="12"/>
      <c r="AI554" s="21" t="str">
        <f t="shared" si="223"/>
        <v/>
      </c>
      <c r="AJ554" s="21" t="str">
        <f t="shared" si="224"/>
        <v/>
      </c>
      <c r="AK554" s="21" t="e">
        <f t="shared" si="225"/>
        <v>#DIV/0!</v>
      </c>
    </row>
    <row r="555" spans="1:37" ht="18.75" customHeight="1" thickBot="1">
      <c r="A555" t="str">
        <f t="shared" si="219"/>
        <v/>
      </c>
      <c r="B555" s="73"/>
      <c r="C555" s="73"/>
      <c r="D555" s="73"/>
      <c r="E555" s="73"/>
      <c r="F555" s="73"/>
      <c r="G555" s="73"/>
      <c r="H555" s="73"/>
      <c r="I555" s="74"/>
      <c r="J555" s="74"/>
      <c r="K555" s="77"/>
      <c r="L555" s="6" t="str">
        <f t="shared" si="204"/>
        <v>Saturday</v>
      </c>
      <c r="M555" s="6" t="str">
        <f t="shared" si="205"/>
        <v>Saturday</v>
      </c>
      <c r="N555" s="6">
        <f t="shared" si="206"/>
        <v>1900</v>
      </c>
      <c r="O555" s="6">
        <f t="shared" si="207"/>
        <v>1</v>
      </c>
      <c r="P555" s="6">
        <f t="shared" si="208"/>
        <v>0</v>
      </c>
      <c r="Q555" s="6">
        <f t="shared" si="209"/>
        <v>0</v>
      </c>
      <c r="R555" s="6">
        <f t="shared" si="210"/>
        <v>0</v>
      </c>
      <c r="S555" s="6" t="str">
        <f t="shared" si="211"/>
        <v>1900/1/0</v>
      </c>
      <c r="T555" s="7">
        <f t="shared" si="217"/>
        <v>0</v>
      </c>
      <c r="U555" s="8">
        <f t="shared" si="212"/>
        <v>10000</v>
      </c>
      <c r="V555" s="7">
        <f t="shared" si="220"/>
        <v>0</v>
      </c>
      <c r="W555" s="9">
        <f t="shared" si="213"/>
        <v>0</v>
      </c>
      <c r="X555" s="9" t="str">
        <f t="shared" si="218"/>
        <v/>
      </c>
      <c r="Y555" s="9" t="str">
        <f t="shared" si="221"/>
        <v/>
      </c>
      <c r="Z555" s="10" t="str">
        <f t="shared" si="222"/>
        <v/>
      </c>
      <c r="AA555" s="9">
        <f t="shared" si="214"/>
        <v>0</v>
      </c>
      <c r="AB555" s="11" t="e">
        <f>COUNTIF(H$2:H555,"&gt;0")/(COUNTIF(H$2:H555,"&lt;0")+COUNTIF(H$2:H555,"&gt;0"))</f>
        <v>#DIV/0!</v>
      </c>
      <c r="AC555" s="11" t="e">
        <f t="shared" si="215"/>
        <v>#DIV/0!</v>
      </c>
      <c r="AD555" s="8" t="e">
        <f t="shared" si="216"/>
        <v>#DIV/0!</v>
      </c>
      <c r="AE555" s="11" t="e">
        <f t="shared" si="226"/>
        <v>#DIV/0!</v>
      </c>
      <c r="AF555" s="11" t="e">
        <f t="shared" si="227"/>
        <v>#DIV/0!</v>
      </c>
      <c r="AG555" s="12" t="str">
        <f>IF(ISERROR(SUMIF($G$1:$G555,"&gt;0")/-SUMIF($G$1:$G555,"&lt;0"))=FALSE,SUMIF($G$1:$G555,"&gt;0")/-SUMIF($G$1:$G555,"&lt;0"),"")</f>
        <v/>
      </c>
      <c r="AH555" s="12"/>
      <c r="AI555" s="21" t="str">
        <f t="shared" si="223"/>
        <v/>
      </c>
      <c r="AJ555" s="21" t="str">
        <f t="shared" si="224"/>
        <v/>
      </c>
      <c r="AK555" s="21" t="e">
        <f t="shared" si="225"/>
        <v>#DIV/0!</v>
      </c>
    </row>
    <row r="556" spans="1:37" ht="18.75" customHeight="1" thickBot="1">
      <c r="A556" t="str">
        <f t="shared" si="219"/>
        <v/>
      </c>
      <c r="B556" s="73"/>
      <c r="C556" s="73"/>
      <c r="D556" s="73"/>
      <c r="E556" s="73"/>
      <c r="F556" s="73"/>
      <c r="G556" s="73"/>
      <c r="H556" s="73"/>
      <c r="I556" s="74"/>
      <c r="J556" s="74"/>
      <c r="K556" s="73"/>
      <c r="L556" s="6" t="str">
        <f t="shared" ref="L556:L608" si="228">VLOOKUP(WEEKDAY(I556),daymap,2,0)</f>
        <v>Saturday</v>
      </c>
      <c r="M556" s="6" t="str">
        <f t="shared" ref="M556:M608" si="229">VLOOKUP(WEEKDAY(J556),daymap,2,0)</f>
        <v>Saturday</v>
      </c>
      <c r="N556" s="6">
        <f t="shared" ref="N556:N608" si="230">YEAR(I556)</f>
        <v>1900</v>
      </c>
      <c r="O556" s="6">
        <f t="shared" ref="O556:O608" si="231">MONTH(I556)</f>
        <v>1</v>
      </c>
      <c r="P556" s="6">
        <f t="shared" ref="P556:P608" si="232">WEEKNUM(I556)</f>
        <v>0</v>
      </c>
      <c r="Q556" s="6">
        <f t="shared" ref="Q556:Q608" si="233">HOUR(I556)</f>
        <v>0</v>
      </c>
      <c r="R556" s="6">
        <f t="shared" ref="R556:R608" si="234">MINUTE(I556)</f>
        <v>0</v>
      </c>
      <c r="S556" s="6" t="str">
        <f t="shared" ref="S556:S608" si="235">YEAR(I556)&amp;"/"&amp;MONTH(I556)&amp;"/"&amp;DAY(I556)</f>
        <v>1900/1/0</v>
      </c>
      <c r="T556" s="7">
        <f t="shared" si="217"/>
        <v>0</v>
      </c>
      <c r="U556" s="8">
        <f t="shared" ref="U556:U608" si="236">U555+G556-T556</f>
        <v>10000</v>
      </c>
      <c r="V556" s="7">
        <f t="shared" si="220"/>
        <v>0</v>
      </c>
      <c r="W556" s="9">
        <f t="shared" ref="W556:W608" si="237">IF(SIGN(H556)=1,IF(AND(H555&gt;0,H556&gt;0),1+W555,IF(H556&gt;0,1,0)),IF(AND(H555&lt;0,H556&lt;0),W555-1,IF(H556&lt;0,-1,0)))</f>
        <v>0</v>
      </c>
      <c r="X556" s="9" t="str">
        <f t="shared" si="218"/>
        <v/>
      </c>
      <c r="Y556" s="9" t="str">
        <f t="shared" si="221"/>
        <v/>
      </c>
      <c r="Z556" s="10" t="str">
        <f t="shared" si="222"/>
        <v/>
      </c>
      <c r="AA556" s="9">
        <f t="shared" ref="AA556:AA607" si="238">ROUNDDOWN((I556-J555)*24*60,0)</f>
        <v>0</v>
      </c>
      <c r="AB556" s="11" t="e">
        <f>COUNTIF(H$2:H556,"&gt;0")/(COUNTIF(H$2:H556,"&lt;0")+COUNTIF(H$2:H556,"&gt;0"))</f>
        <v>#DIV/0!</v>
      </c>
      <c r="AC556" s="11" t="e">
        <f t="shared" ref="AC556:AC608" si="239">ROUND(COUNTIF(H536:H555,"&gt;0")/(COUNTIF(H536:H555,"&lt;0")+COUNTIF(H536:H555,"&gt;0")),2)</f>
        <v>#DIV/0!</v>
      </c>
      <c r="AD556" s="8" t="e">
        <f t="shared" ref="AD556:AD608" si="240">IF(AC555&lt;$AM$38,"exclude","")</f>
        <v>#DIV/0!</v>
      </c>
      <c r="AE556" s="11" t="e">
        <f t="shared" si="226"/>
        <v>#DIV/0!</v>
      </c>
      <c r="AF556" s="11" t="e">
        <f t="shared" si="227"/>
        <v>#DIV/0!</v>
      </c>
      <c r="AG556" s="12" t="str">
        <f>IF(ISERROR(SUMIF($G$1:$G556,"&gt;0")/-SUMIF($G$1:$G556,"&lt;0"))=FALSE,SUMIF($G$1:$G556,"&gt;0")/-SUMIF($G$1:$G556,"&lt;0"),"")</f>
        <v/>
      </c>
      <c r="AH556" s="12"/>
      <c r="AI556" s="21" t="str">
        <f t="shared" si="223"/>
        <v/>
      </c>
      <c r="AJ556" s="21" t="str">
        <f t="shared" si="224"/>
        <v/>
      </c>
      <c r="AK556" s="21" t="e">
        <f t="shared" si="225"/>
        <v>#DIV/0!</v>
      </c>
    </row>
    <row r="557" spans="1:37" ht="18.75" customHeight="1" thickBot="1">
      <c r="A557" t="str">
        <f t="shared" si="219"/>
        <v/>
      </c>
      <c r="B557" s="73"/>
      <c r="C557" s="73"/>
      <c r="D557" s="73"/>
      <c r="E557" s="73"/>
      <c r="F557" s="73"/>
      <c r="G557" s="73"/>
      <c r="H557" s="73"/>
      <c r="I557" s="74"/>
      <c r="J557" s="74"/>
      <c r="K557" s="73"/>
      <c r="L557" s="6" t="str">
        <f t="shared" si="228"/>
        <v>Saturday</v>
      </c>
      <c r="M557" s="6" t="str">
        <f t="shared" si="229"/>
        <v>Saturday</v>
      </c>
      <c r="N557" s="6">
        <f t="shared" si="230"/>
        <v>1900</v>
      </c>
      <c r="O557" s="6">
        <f t="shared" si="231"/>
        <v>1</v>
      </c>
      <c r="P557" s="6">
        <f t="shared" si="232"/>
        <v>0</v>
      </c>
      <c r="Q557" s="6">
        <f t="shared" si="233"/>
        <v>0</v>
      </c>
      <c r="R557" s="6">
        <f t="shared" si="234"/>
        <v>0</v>
      </c>
      <c r="S557" s="6" t="str">
        <f t="shared" si="235"/>
        <v>1900/1/0</v>
      </c>
      <c r="T557" s="7">
        <f t="shared" si="217"/>
        <v>0</v>
      </c>
      <c r="U557" s="8">
        <f t="shared" si="236"/>
        <v>10000</v>
      </c>
      <c r="V557" s="7">
        <f t="shared" si="220"/>
        <v>0</v>
      </c>
      <c r="W557" s="9">
        <f t="shared" si="237"/>
        <v>0</v>
      </c>
      <c r="X557" s="9" t="str">
        <f t="shared" si="218"/>
        <v/>
      </c>
      <c r="Y557" s="9" t="str">
        <f t="shared" si="221"/>
        <v/>
      </c>
      <c r="Z557" s="10" t="str">
        <f t="shared" si="222"/>
        <v/>
      </c>
      <c r="AA557" s="9">
        <f t="shared" si="238"/>
        <v>0</v>
      </c>
      <c r="AB557" s="11" t="e">
        <f>COUNTIF(H$2:H557,"&gt;0")/(COUNTIF(H$2:H557,"&lt;0")+COUNTIF(H$2:H557,"&gt;0"))</f>
        <v>#DIV/0!</v>
      </c>
      <c r="AC557" s="11" t="e">
        <f t="shared" si="239"/>
        <v>#DIV/0!</v>
      </c>
      <c r="AD557" s="8" t="e">
        <f t="shared" si="240"/>
        <v>#DIV/0!</v>
      </c>
      <c r="AE557" s="11" t="e">
        <f t="shared" si="226"/>
        <v>#DIV/0!</v>
      </c>
      <c r="AF557" s="11" t="e">
        <f t="shared" si="227"/>
        <v>#DIV/0!</v>
      </c>
      <c r="AG557" s="12" t="str">
        <f>IF(ISERROR(SUMIF($G$1:$G557,"&gt;0")/-SUMIF($G$1:$G557,"&lt;0"))=FALSE,SUMIF($G$1:$G557,"&gt;0")/-SUMIF($G$1:$G557,"&lt;0"),"")</f>
        <v/>
      </c>
      <c r="AH557" s="12"/>
      <c r="AI557" s="21" t="str">
        <f t="shared" si="223"/>
        <v/>
      </c>
      <c r="AJ557" s="21" t="str">
        <f t="shared" si="224"/>
        <v/>
      </c>
      <c r="AK557" s="21" t="e">
        <f t="shared" si="225"/>
        <v>#DIV/0!</v>
      </c>
    </row>
    <row r="558" spans="1:37" ht="18.75" customHeight="1" thickBot="1">
      <c r="A558" t="str">
        <f t="shared" si="219"/>
        <v/>
      </c>
      <c r="B558" s="73"/>
      <c r="C558" s="73"/>
      <c r="D558" s="73"/>
      <c r="E558" s="73"/>
      <c r="F558" s="73"/>
      <c r="G558" s="73"/>
      <c r="H558" s="73"/>
      <c r="I558" s="74"/>
      <c r="J558" s="74"/>
      <c r="K558" s="73"/>
      <c r="L558" s="6" t="str">
        <f t="shared" si="228"/>
        <v>Saturday</v>
      </c>
      <c r="M558" s="6" t="str">
        <f t="shared" si="229"/>
        <v>Saturday</v>
      </c>
      <c r="N558" s="6">
        <f t="shared" si="230"/>
        <v>1900</v>
      </c>
      <c r="O558" s="6">
        <f t="shared" si="231"/>
        <v>1</v>
      </c>
      <c r="P558" s="6">
        <f t="shared" si="232"/>
        <v>0</v>
      </c>
      <c r="Q558" s="6">
        <f t="shared" si="233"/>
        <v>0</v>
      </c>
      <c r="R558" s="6">
        <f t="shared" si="234"/>
        <v>0</v>
      </c>
      <c r="S558" s="6" t="str">
        <f t="shared" si="235"/>
        <v>1900/1/0</v>
      </c>
      <c r="T558" s="7">
        <f t="shared" si="217"/>
        <v>0</v>
      </c>
      <c r="U558" s="8">
        <f t="shared" si="236"/>
        <v>10000</v>
      </c>
      <c r="V558" s="7">
        <f t="shared" si="220"/>
        <v>0</v>
      </c>
      <c r="W558" s="9">
        <f t="shared" si="237"/>
        <v>0</v>
      </c>
      <c r="X558" s="9" t="str">
        <f t="shared" si="218"/>
        <v/>
      </c>
      <c r="Y558" s="9" t="str">
        <f t="shared" si="221"/>
        <v/>
      </c>
      <c r="Z558" s="10" t="str">
        <f t="shared" si="222"/>
        <v/>
      </c>
      <c r="AA558" s="9">
        <f t="shared" si="238"/>
        <v>0</v>
      </c>
      <c r="AB558" s="11" t="e">
        <f>COUNTIF(H$2:H558,"&gt;0")/(COUNTIF(H$2:H558,"&lt;0")+COUNTIF(H$2:H558,"&gt;0"))</f>
        <v>#DIV/0!</v>
      </c>
      <c r="AC558" s="11" t="e">
        <f t="shared" si="239"/>
        <v>#DIV/0!</v>
      </c>
      <c r="AD558" s="8" t="e">
        <f t="shared" si="240"/>
        <v>#DIV/0!</v>
      </c>
      <c r="AE558" s="11" t="e">
        <f t="shared" si="226"/>
        <v>#DIV/0!</v>
      </c>
      <c r="AF558" s="11" t="e">
        <f t="shared" si="227"/>
        <v>#DIV/0!</v>
      </c>
      <c r="AG558" s="12" t="str">
        <f>IF(ISERROR(SUMIF($G$1:$G558,"&gt;0")/-SUMIF($G$1:$G558,"&lt;0"))=FALSE,SUMIF($G$1:$G558,"&gt;0")/-SUMIF($G$1:$G558,"&lt;0"),"")</f>
        <v/>
      </c>
      <c r="AH558" s="12"/>
      <c r="AI558" s="21" t="str">
        <f t="shared" si="223"/>
        <v/>
      </c>
      <c r="AJ558" s="21" t="str">
        <f t="shared" si="224"/>
        <v/>
      </c>
      <c r="AK558" s="21" t="e">
        <f t="shared" si="225"/>
        <v>#DIV/0!</v>
      </c>
    </row>
    <row r="559" spans="1:37" ht="18.75" customHeight="1" thickBot="1">
      <c r="A559" t="str">
        <f t="shared" si="219"/>
        <v/>
      </c>
      <c r="B559" s="73"/>
      <c r="C559" s="73"/>
      <c r="D559" s="73"/>
      <c r="E559" s="73"/>
      <c r="F559" s="73"/>
      <c r="G559" s="73"/>
      <c r="H559" s="73"/>
      <c r="I559" s="74"/>
      <c r="J559" s="74"/>
      <c r="K559" s="73"/>
      <c r="L559" s="6" t="str">
        <f t="shared" si="228"/>
        <v>Saturday</v>
      </c>
      <c r="M559" s="6" t="str">
        <f t="shared" si="229"/>
        <v>Saturday</v>
      </c>
      <c r="N559" s="6">
        <f t="shared" si="230"/>
        <v>1900</v>
      </c>
      <c r="O559" s="6">
        <f t="shared" si="231"/>
        <v>1</v>
      </c>
      <c r="P559" s="6">
        <f t="shared" si="232"/>
        <v>0</v>
      </c>
      <c r="Q559" s="6">
        <f t="shared" si="233"/>
        <v>0</v>
      </c>
      <c r="R559" s="6">
        <f t="shared" si="234"/>
        <v>0</v>
      </c>
      <c r="S559" s="6" t="str">
        <f t="shared" si="235"/>
        <v>1900/1/0</v>
      </c>
      <c r="T559" s="7">
        <f t="shared" si="217"/>
        <v>0</v>
      </c>
      <c r="U559" s="8">
        <f t="shared" si="236"/>
        <v>10000</v>
      </c>
      <c r="V559" s="7">
        <f t="shared" si="220"/>
        <v>0</v>
      </c>
      <c r="W559" s="9">
        <f t="shared" si="237"/>
        <v>0</v>
      </c>
      <c r="X559" s="9" t="str">
        <f t="shared" si="218"/>
        <v/>
      </c>
      <c r="Y559" s="9" t="str">
        <f t="shared" si="221"/>
        <v/>
      </c>
      <c r="Z559" s="10" t="str">
        <f t="shared" si="222"/>
        <v/>
      </c>
      <c r="AA559" s="9">
        <f t="shared" si="238"/>
        <v>0</v>
      </c>
      <c r="AB559" s="11" t="e">
        <f>COUNTIF(H$2:H559,"&gt;0")/(COUNTIF(H$2:H559,"&lt;0")+COUNTIF(H$2:H559,"&gt;0"))</f>
        <v>#DIV/0!</v>
      </c>
      <c r="AC559" s="11" t="e">
        <f t="shared" si="239"/>
        <v>#DIV/0!</v>
      </c>
      <c r="AD559" s="8" t="e">
        <f t="shared" si="240"/>
        <v>#DIV/0!</v>
      </c>
      <c r="AE559" s="11" t="e">
        <f t="shared" si="226"/>
        <v>#DIV/0!</v>
      </c>
      <c r="AF559" s="11" t="e">
        <f t="shared" si="227"/>
        <v>#DIV/0!</v>
      </c>
      <c r="AG559" s="12" t="str">
        <f>IF(ISERROR(SUMIF($G$1:$G559,"&gt;0")/-SUMIF($G$1:$G559,"&lt;0"))=FALSE,SUMIF($G$1:$G559,"&gt;0")/-SUMIF($G$1:$G559,"&lt;0"),"")</f>
        <v/>
      </c>
      <c r="AH559" s="12"/>
      <c r="AI559" s="21" t="str">
        <f t="shared" si="223"/>
        <v/>
      </c>
      <c r="AJ559" s="21" t="str">
        <f t="shared" si="224"/>
        <v/>
      </c>
      <c r="AK559" s="21" t="e">
        <f t="shared" si="225"/>
        <v>#DIV/0!</v>
      </c>
    </row>
    <row r="560" spans="1:37" ht="18.75" customHeight="1" thickBot="1">
      <c r="A560" t="str">
        <f t="shared" si="219"/>
        <v/>
      </c>
      <c r="B560" s="73"/>
      <c r="C560" s="73"/>
      <c r="D560" s="73"/>
      <c r="E560" s="73"/>
      <c r="F560" s="73"/>
      <c r="G560" s="73"/>
      <c r="H560" s="73"/>
      <c r="I560" s="74"/>
      <c r="J560" s="74"/>
      <c r="K560" s="73"/>
      <c r="L560" s="6" t="str">
        <f t="shared" si="228"/>
        <v>Saturday</v>
      </c>
      <c r="M560" s="6" t="str">
        <f t="shared" si="229"/>
        <v>Saturday</v>
      </c>
      <c r="N560" s="6">
        <f t="shared" si="230"/>
        <v>1900</v>
      </c>
      <c r="O560" s="6">
        <f t="shared" si="231"/>
        <v>1</v>
      </c>
      <c r="P560" s="6">
        <f t="shared" si="232"/>
        <v>0</v>
      </c>
      <c r="Q560" s="6">
        <f t="shared" si="233"/>
        <v>0</v>
      </c>
      <c r="R560" s="6">
        <f t="shared" si="234"/>
        <v>0</v>
      </c>
      <c r="S560" s="6" t="str">
        <f t="shared" si="235"/>
        <v>1900/1/0</v>
      </c>
      <c r="T560" s="7">
        <f t="shared" si="217"/>
        <v>0</v>
      </c>
      <c r="U560" s="8">
        <f t="shared" si="236"/>
        <v>10000</v>
      </c>
      <c r="V560" s="7">
        <f t="shared" si="220"/>
        <v>0</v>
      </c>
      <c r="W560" s="9">
        <f t="shared" si="237"/>
        <v>0</v>
      </c>
      <c r="X560" s="9" t="str">
        <f t="shared" si="218"/>
        <v/>
      </c>
      <c r="Y560" s="9" t="str">
        <f t="shared" si="221"/>
        <v/>
      </c>
      <c r="Z560" s="10" t="str">
        <f t="shared" si="222"/>
        <v/>
      </c>
      <c r="AA560" s="9">
        <f t="shared" si="238"/>
        <v>0</v>
      </c>
      <c r="AB560" s="11" t="e">
        <f>COUNTIF(H$2:H560,"&gt;0")/(COUNTIF(H$2:H560,"&lt;0")+COUNTIF(H$2:H560,"&gt;0"))</f>
        <v>#DIV/0!</v>
      </c>
      <c r="AC560" s="11" t="e">
        <f t="shared" si="239"/>
        <v>#DIV/0!</v>
      </c>
      <c r="AD560" s="8" t="e">
        <f t="shared" si="240"/>
        <v>#DIV/0!</v>
      </c>
      <c r="AE560" s="11" t="e">
        <f t="shared" si="226"/>
        <v>#DIV/0!</v>
      </c>
      <c r="AF560" s="11" t="e">
        <f t="shared" si="227"/>
        <v>#DIV/0!</v>
      </c>
      <c r="AG560" s="12" t="str">
        <f>IF(ISERROR(SUMIF($G$1:$G560,"&gt;0")/-SUMIF($G$1:$G560,"&lt;0"))=FALSE,SUMIF($G$1:$G560,"&gt;0")/-SUMIF($G$1:$G560,"&lt;0"),"")</f>
        <v/>
      </c>
      <c r="AH560" s="12"/>
      <c r="AI560" s="21" t="str">
        <f t="shared" si="223"/>
        <v/>
      </c>
      <c r="AJ560" s="21" t="str">
        <f t="shared" si="224"/>
        <v/>
      </c>
      <c r="AK560" s="21" t="e">
        <f t="shared" si="225"/>
        <v>#DIV/0!</v>
      </c>
    </row>
    <row r="561" spans="1:37" ht="18.75" customHeight="1" thickBot="1">
      <c r="A561" t="str">
        <f t="shared" si="219"/>
        <v/>
      </c>
      <c r="B561" s="73"/>
      <c r="C561" s="73"/>
      <c r="D561" s="73"/>
      <c r="E561" s="73"/>
      <c r="F561" s="73"/>
      <c r="G561" s="73"/>
      <c r="H561" s="73"/>
      <c r="I561" s="74"/>
      <c r="J561" s="74"/>
      <c r="K561" s="73"/>
      <c r="L561" s="6" t="str">
        <f t="shared" si="228"/>
        <v>Saturday</v>
      </c>
      <c r="M561" s="6" t="str">
        <f t="shared" si="229"/>
        <v>Saturday</v>
      </c>
      <c r="N561" s="6">
        <f t="shared" si="230"/>
        <v>1900</v>
      </c>
      <c r="O561" s="6">
        <f t="shared" si="231"/>
        <v>1</v>
      </c>
      <c r="P561" s="6">
        <f t="shared" si="232"/>
        <v>0</v>
      </c>
      <c r="Q561" s="6">
        <f t="shared" si="233"/>
        <v>0</v>
      </c>
      <c r="R561" s="6">
        <f t="shared" si="234"/>
        <v>0</v>
      </c>
      <c r="S561" s="6" t="str">
        <f t="shared" si="235"/>
        <v>1900/1/0</v>
      </c>
      <c r="T561" s="7">
        <f t="shared" si="217"/>
        <v>0</v>
      </c>
      <c r="U561" s="8">
        <f t="shared" si="236"/>
        <v>10000</v>
      </c>
      <c r="V561" s="7">
        <f t="shared" si="220"/>
        <v>0</v>
      </c>
      <c r="W561" s="9">
        <f t="shared" si="237"/>
        <v>0</v>
      </c>
      <c r="X561" s="9" t="str">
        <f t="shared" si="218"/>
        <v/>
      </c>
      <c r="Y561" s="9" t="str">
        <f t="shared" si="221"/>
        <v/>
      </c>
      <c r="Z561" s="10" t="str">
        <f t="shared" si="222"/>
        <v/>
      </c>
      <c r="AA561" s="9">
        <f t="shared" si="238"/>
        <v>0</v>
      </c>
      <c r="AB561" s="11" t="e">
        <f>COUNTIF(H$2:H561,"&gt;0")/(COUNTIF(H$2:H561,"&lt;0")+COUNTIF(H$2:H561,"&gt;0"))</f>
        <v>#DIV/0!</v>
      </c>
      <c r="AC561" s="11" t="e">
        <f t="shared" si="239"/>
        <v>#DIV/0!</v>
      </c>
      <c r="AD561" s="8" t="e">
        <f t="shared" si="240"/>
        <v>#DIV/0!</v>
      </c>
      <c r="AE561" s="11" t="e">
        <f t="shared" si="226"/>
        <v>#DIV/0!</v>
      </c>
      <c r="AF561" s="11" t="e">
        <f t="shared" si="227"/>
        <v>#DIV/0!</v>
      </c>
      <c r="AG561" s="12" t="str">
        <f>IF(ISERROR(SUMIF($G$1:$G561,"&gt;0")/-SUMIF($G$1:$G561,"&lt;0"))=FALSE,SUMIF($G$1:$G561,"&gt;0")/-SUMIF($G$1:$G561,"&lt;0"),"")</f>
        <v/>
      </c>
      <c r="AH561" s="12"/>
      <c r="AI561" s="21" t="str">
        <f t="shared" si="223"/>
        <v/>
      </c>
      <c r="AJ561" s="21" t="str">
        <f t="shared" si="224"/>
        <v/>
      </c>
      <c r="AK561" s="21" t="e">
        <f t="shared" si="225"/>
        <v>#DIV/0!</v>
      </c>
    </row>
    <row r="562" spans="1:37" ht="18.75" customHeight="1" thickBot="1">
      <c r="A562" t="str">
        <f t="shared" si="219"/>
        <v/>
      </c>
      <c r="B562" s="73"/>
      <c r="C562" s="73"/>
      <c r="D562" s="73"/>
      <c r="E562" s="73"/>
      <c r="F562" s="73"/>
      <c r="G562" s="73"/>
      <c r="H562" s="73"/>
      <c r="I562" s="74"/>
      <c r="J562" s="74"/>
      <c r="K562" s="73"/>
      <c r="L562" s="6" t="str">
        <f t="shared" si="228"/>
        <v>Saturday</v>
      </c>
      <c r="M562" s="6" t="str">
        <f t="shared" si="229"/>
        <v>Saturday</v>
      </c>
      <c r="N562" s="6">
        <f t="shared" si="230"/>
        <v>1900</v>
      </c>
      <c r="O562" s="6">
        <f t="shared" si="231"/>
        <v>1</v>
      </c>
      <c r="P562" s="6">
        <f t="shared" si="232"/>
        <v>0</v>
      </c>
      <c r="Q562" s="6">
        <f t="shared" si="233"/>
        <v>0</v>
      </c>
      <c r="R562" s="6">
        <f t="shared" si="234"/>
        <v>0</v>
      </c>
      <c r="S562" s="6" t="str">
        <f t="shared" si="235"/>
        <v>1900/1/0</v>
      </c>
      <c r="T562" s="7">
        <f t="shared" si="217"/>
        <v>0</v>
      </c>
      <c r="U562" s="8">
        <f t="shared" si="236"/>
        <v>10000</v>
      </c>
      <c r="V562" s="7">
        <f t="shared" si="220"/>
        <v>0</v>
      </c>
      <c r="W562" s="9">
        <f t="shared" si="237"/>
        <v>0</v>
      </c>
      <c r="X562" s="9" t="str">
        <f t="shared" si="218"/>
        <v/>
      </c>
      <c r="Y562" s="9" t="str">
        <f t="shared" si="221"/>
        <v/>
      </c>
      <c r="Z562" s="10" t="str">
        <f t="shared" si="222"/>
        <v/>
      </c>
      <c r="AA562" s="9">
        <f t="shared" si="238"/>
        <v>0</v>
      </c>
      <c r="AB562" s="11" t="e">
        <f>COUNTIF(H$2:H562,"&gt;0")/(COUNTIF(H$2:H562,"&lt;0")+COUNTIF(H$2:H562,"&gt;0"))</f>
        <v>#DIV/0!</v>
      </c>
      <c r="AC562" s="11" t="e">
        <f t="shared" si="239"/>
        <v>#DIV/0!</v>
      </c>
      <c r="AD562" s="8" t="e">
        <f t="shared" si="240"/>
        <v>#DIV/0!</v>
      </c>
      <c r="AE562" s="11" t="e">
        <f t="shared" si="226"/>
        <v>#DIV/0!</v>
      </c>
      <c r="AF562" s="11" t="e">
        <f t="shared" si="227"/>
        <v>#DIV/0!</v>
      </c>
      <c r="AG562" s="12" t="str">
        <f>IF(ISERROR(SUMIF($G$1:$G562,"&gt;0")/-SUMIF($G$1:$G562,"&lt;0"))=FALSE,SUMIF($G$1:$G562,"&gt;0")/-SUMIF($G$1:$G562,"&lt;0"),"")</f>
        <v/>
      </c>
      <c r="AH562" s="12"/>
      <c r="AI562" s="21" t="str">
        <f t="shared" si="223"/>
        <v/>
      </c>
      <c r="AJ562" s="21" t="str">
        <f t="shared" si="224"/>
        <v/>
      </c>
      <c r="AK562" s="21" t="e">
        <f t="shared" si="225"/>
        <v>#DIV/0!</v>
      </c>
    </row>
    <row r="563" spans="1:37" ht="18.75" customHeight="1" thickBot="1">
      <c r="A563" t="str">
        <f t="shared" si="219"/>
        <v/>
      </c>
      <c r="B563" s="73"/>
      <c r="C563" s="73"/>
      <c r="D563" s="73"/>
      <c r="E563" s="73"/>
      <c r="F563" s="73"/>
      <c r="G563" s="73"/>
      <c r="H563" s="73"/>
      <c r="I563" s="74"/>
      <c r="J563" s="74"/>
      <c r="K563" s="73"/>
      <c r="L563" s="6" t="str">
        <f t="shared" si="228"/>
        <v>Saturday</v>
      </c>
      <c r="M563" s="6" t="str">
        <f t="shared" si="229"/>
        <v>Saturday</v>
      </c>
      <c r="N563" s="6">
        <f t="shared" si="230"/>
        <v>1900</v>
      </c>
      <c r="O563" s="6">
        <f t="shared" si="231"/>
        <v>1</v>
      </c>
      <c r="P563" s="6">
        <f t="shared" si="232"/>
        <v>0</v>
      </c>
      <c r="Q563" s="6">
        <f t="shared" si="233"/>
        <v>0</v>
      </c>
      <c r="R563" s="6">
        <f t="shared" si="234"/>
        <v>0</v>
      </c>
      <c r="S563" s="6" t="str">
        <f t="shared" si="235"/>
        <v>1900/1/0</v>
      </c>
      <c r="T563" s="7">
        <f t="shared" si="217"/>
        <v>0</v>
      </c>
      <c r="U563" s="8">
        <f t="shared" si="236"/>
        <v>10000</v>
      </c>
      <c r="V563" s="7">
        <f t="shared" si="220"/>
        <v>0</v>
      </c>
      <c r="W563" s="9">
        <f t="shared" si="237"/>
        <v>0</v>
      </c>
      <c r="X563" s="9" t="str">
        <f t="shared" si="218"/>
        <v/>
      </c>
      <c r="Y563" s="9" t="str">
        <f t="shared" si="221"/>
        <v/>
      </c>
      <c r="Z563" s="10" t="str">
        <f t="shared" si="222"/>
        <v/>
      </c>
      <c r="AA563" s="9">
        <f t="shared" si="238"/>
        <v>0</v>
      </c>
      <c r="AB563" s="11" t="e">
        <f>COUNTIF(H$2:H563,"&gt;0")/(COUNTIF(H$2:H563,"&lt;0")+COUNTIF(H$2:H563,"&gt;0"))</f>
        <v>#DIV/0!</v>
      </c>
      <c r="AC563" s="11" t="e">
        <f t="shared" si="239"/>
        <v>#DIV/0!</v>
      </c>
      <c r="AD563" s="8" t="e">
        <f t="shared" si="240"/>
        <v>#DIV/0!</v>
      </c>
      <c r="AE563" s="11" t="e">
        <f t="shared" si="226"/>
        <v>#DIV/0!</v>
      </c>
      <c r="AF563" s="11" t="e">
        <f t="shared" si="227"/>
        <v>#DIV/0!</v>
      </c>
      <c r="AG563" s="12" t="str">
        <f>IF(ISERROR(SUMIF($G$1:$G563,"&gt;0")/-SUMIF($G$1:$G563,"&lt;0"))=FALSE,SUMIF($G$1:$G563,"&gt;0")/-SUMIF($G$1:$G563,"&lt;0"),"")</f>
        <v/>
      </c>
      <c r="AH563" s="12"/>
      <c r="AI563" s="21" t="str">
        <f t="shared" si="223"/>
        <v/>
      </c>
      <c r="AJ563" s="21" t="str">
        <f t="shared" si="224"/>
        <v/>
      </c>
      <c r="AK563" s="21" t="e">
        <f t="shared" si="225"/>
        <v>#DIV/0!</v>
      </c>
    </row>
    <row r="564" spans="1:37" ht="18.75" customHeight="1" thickBot="1">
      <c r="A564" t="str">
        <f t="shared" si="219"/>
        <v/>
      </c>
      <c r="B564" s="73"/>
      <c r="C564" s="73"/>
      <c r="D564" s="73"/>
      <c r="E564" s="73"/>
      <c r="F564" s="73"/>
      <c r="G564" s="73"/>
      <c r="H564" s="73"/>
      <c r="I564" s="74"/>
      <c r="J564" s="74"/>
      <c r="K564" s="73"/>
      <c r="L564" s="6" t="str">
        <f t="shared" si="228"/>
        <v>Saturday</v>
      </c>
      <c r="M564" s="6" t="str">
        <f t="shared" si="229"/>
        <v>Saturday</v>
      </c>
      <c r="N564" s="6">
        <f t="shared" si="230"/>
        <v>1900</v>
      </c>
      <c r="O564" s="6">
        <f t="shared" si="231"/>
        <v>1</v>
      </c>
      <c r="P564" s="6">
        <f t="shared" si="232"/>
        <v>0</v>
      </c>
      <c r="Q564" s="6">
        <f t="shared" si="233"/>
        <v>0</v>
      </c>
      <c r="R564" s="6">
        <f t="shared" si="234"/>
        <v>0</v>
      </c>
      <c r="S564" s="6" t="str">
        <f t="shared" si="235"/>
        <v>1900/1/0</v>
      </c>
      <c r="T564" s="7">
        <f t="shared" si="217"/>
        <v>0</v>
      </c>
      <c r="U564" s="8">
        <f t="shared" si="236"/>
        <v>10000</v>
      </c>
      <c r="V564" s="7">
        <f t="shared" si="220"/>
        <v>0</v>
      </c>
      <c r="W564" s="9">
        <f t="shared" si="237"/>
        <v>0</v>
      </c>
      <c r="X564" s="9" t="str">
        <f t="shared" si="218"/>
        <v/>
      </c>
      <c r="Y564" s="9" t="str">
        <f t="shared" si="221"/>
        <v/>
      </c>
      <c r="Z564" s="10" t="str">
        <f t="shared" si="222"/>
        <v/>
      </c>
      <c r="AA564" s="9">
        <f t="shared" si="238"/>
        <v>0</v>
      </c>
      <c r="AB564" s="11" t="e">
        <f>COUNTIF(H$2:H564,"&gt;0")/(COUNTIF(H$2:H564,"&lt;0")+COUNTIF(H$2:H564,"&gt;0"))</f>
        <v>#DIV/0!</v>
      </c>
      <c r="AC564" s="11" t="e">
        <f t="shared" si="239"/>
        <v>#DIV/0!</v>
      </c>
      <c r="AD564" s="8" t="e">
        <f t="shared" si="240"/>
        <v>#DIV/0!</v>
      </c>
      <c r="AE564" s="11" t="e">
        <f t="shared" si="226"/>
        <v>#DIV/0!</v>
      </c>
      <c r="AF564" s="11" t="e">
        <f t="shared" si="227"/>
        <v>#DIV/0!</v>
      </c>
      <c r="AG564" s="12" t="str">
        <f>IF(ISERROR(SUMIF($G$1:$G564,"&gt;0")/-SUMIF($G$1:$G564,"&lt;0"))=FALSE,SUMIF($G$1:$G564,"&gt;0")/-SUMIF($G$1:$G564,"&lt;0"),"")</f>
        <v/>
      </c>
      <c r="AH564" s="12"/>
      <c r="AI564" s="21" t="str">
        <f t="shared" si="223"/>
        <v/>
      </c>
      <c r="AJ564" s="21" t="str">
        <f t="shared" si="224"/>
        <v/>
      </c>
      <c r="AK564" s="21" t="e">
        <f t="shared" si="225"/>
        <v>#DIV/0!</v>
      </c>
    </row>
    <row r="565" spans="1:37" ht="18.75" customHeight="1" thickBot="1">
      <c r="A565" t="str">
        <f t="shared" si="219"/>
        <v/>
      </c>
      <c r="B565" s="73"/>
      <c r="C565" s="73"/>
      <c r="D565" s="73"/>
      <c r="E565" s="73"/>
      <c r="F565" s="73"/>
      <c r="G565" s="73"/>
      <c r="H565" s="73"/>
      <c r="I565" s="74"/>
      <c r="J565" s="74"/>
      <c r="K565" s="73"/>
      <c r="L565" s="6" t="str">
        <f t="shared" si="228"/>
        <v>Saturday</v>
      </c>
      <c r="M565" s="6" t="str">
        <f t="shared" si="229"/>
        <v>Saturday</v>
      </c>
      <c r="N565" s="6">
        <f t="shared" si="230"/>
        <v>1900</v>
      </c>
      <c r="O565" s="6">
        <f t="shared" si="231"/>
        <v>1</v>
      </c>
      <c r="P565" s="6">
        <f t="shared" si="232"/>
        <v>0</v>
      </c>
      <c r="Q565" s="6">
        <f t="shared" si="233"/>
        <v>0</v>
      </c>
      <c r="R565" s="6">
        <f t="shared" si="234"/>
        <v>0</v>
      </c>
      <c r="S565" s="6" t="str">
        <f t="shared" si="235"/>
        <v>1900/1/0</v>
      </c>
      <c r="T565" s="7">
        <f t="shared" si="217"/>
        <v>0</v>
      </c>
      <c r="U565" s="8">
        <f t="shared" si="236"/>
        <v>10000</v>
      </c>
      <c r="V565" s="7">
        <f t="shared" si="220"/>
        <v>0</v>
      </c>
      <c r="W565" s="9">
        <f t="shared" si="237"/>
        <v>0</v>
      </c>
      <c r="X565" s="9" t="str">
        <f t="shared" si="218"/>
        <v/>
      </c>
      <c r="Y565" s="9" t="str">
        <f t="shared" si="221"/>
        <v/>
      </c>
      <c r="Z565" s="10" t="str">
        <f t="shared" si="222"/>
        <v/>
      </c>
      <c r="AA565" s="9">
        <f t="shared" si="238"/>
        <v>0</v>
      </c>
      <c r="AB565" s="11" t="e">
        <f>COUNTIF(H$2:H565,"&gt;0")/(COUNTIF(H$2:H565,"&lt;0")+COUNTIF(H$2:H565,"&gt;0"))</f>
        <v>#DIV/0!</v>
      </c>
      <c r="AC565" s="11" t="e">
        <f t="shared" si="239"/>
        <v>#DIV/0!</v>
      </c>
      <c r="AD565" s="8" t="e">
        <f t="shared" si="240"/>
        <v>#DIV/0!</v>
      </c>
      <c r="AE565" s="11" t="e">
        <f t="shared" si="226"/>
        <v>#DIV/0!</v>
      </c>
      <c r="AF565" s="11" t="e">
        <f t="shared" si="227"/>
        <v>#DIV/0!</v>
      </c>
      <c r="AG565" s="12" t="str">
        <f>IF(ISERROR(SUMIF($G$1:$G565,"&gt;0")/-SUMIF($G$1:$G565,"&lt;0"))=FALSE,SUMIF($G$1:$G565,"&gt;0")/-SUMIF($G$1:$G565,"&lt;0"),"")</f>
        <v/>
      </c>
      <c r="AH565" s="12"/>
      <c r="AI565" s="21" t="str">
        <f t="shared" si="223"/>
        <v/>
      </c>
      <c r="AJ565" s="21" t="str">
        <f t="shared" si="224"/>
        <v/>
      </c>
      <c r="AK565" s="21" t="e">
        <f t="shared" si="225"/>
        <v>#DIV/0!</v>
      </c>
    </row>
    <row r="566" spans="1:37" ht="18.75" customHeight="1" thickBot="1">
      <c r="A566" t="str">
        <f t="shared" si="219"/>
        <v/>
      </c>
      <c r="B566" s="73"/>
      <c r="C566" s="73"/>
      <c r="D566" s="73"/>
      <c r="E566" s="73"/>
      <c r="F566" s="73"/>
      <c r="G566" s="73"/>
      <c r="H566" s="73"/>
      <c r="I566" s="74"/>
      <c r="J566" s="74"/>
      <c r="K566" s="73"/>
      <c r="L566" s="6" t="str">
        <f t="shared" si="228"/>
        <v>Saturday</v>
      </c>
      <c r="M566" s="6" t="str">
        <f t="shared" si="229"/>
        <v>Saturday</v>
      </c>
      <c r="N566" s="6">
        <f t="shared" si="230"/>
        <v>1900</v>
      </c>
      <c r="O566" s="6">
        <f t="shared" si="231"/>
        <v>1</v>
      </c>
      <c r="P566" s="6">
        <f t="shared" si="232"/>
        <v>0</v>
      </c>
      <c r="Q566" s="6">
        <f t="shared" si="233"/>
        <v>0</v>
      </c>
      <c r="R566" s="6">
        <f t="shared" si="234"/>
        <v>0</v>
      </c>
      <c r="S566" s="6" t="str">
        <f t="shared" si="235"/>
        <v>1900/1/0</v>
      </c>
      <c r="T566" s="7">
        <f t="shared" si="217"/>
        <v>0</v>
      </c>
      <c r="U566" s="8">
        <f t="shared" si="236"/>
        <v>10000</v>
      </c>
      <c r="V566" s="7">
        <f t="shared" si="220"/>
        <v>0</v>
      </c>
      <c r="W566" s="9">
        <f t="shared" si="237"/>
        <v>0</v>
      </c>
      <c r="X566" s="9" t="str">
        <f t="shared" si="218"/>
        <v/>
      </c>
      <c r="Y566" s="9" t="str">
        <f t="shared" si="221"/>
        <v/>
      </c>
      <c r="Z566" s="10" t="str">
        <f t="shared" si="222"/>
        <v/>
      </c>
      <c r="AA566" s="9">
        <f t="shared" si="238"/>
        <v>0</v>
      </c>
      <c r="AB566" s="11" t="e">
        <f>COUNTIF(H$2:H566,"&gt;0")/(COUNTIF(H$2:H566,"&lt;0")+COUNTIF(H$2:H566,"&gt;0"))</f>
        <v>#DIV/0!</v>
      </c>
      <c r="AC566" s="11" t="e">
        <f t="shared" si="239"/>
        <v>#DIV/0!</v>
      </c>
      <c r="AD566" s="8" t="e">
        <f t="shared" si="240"/>
        <v>#DIV/0!</v>
      </c>
      <c r="AE566" s="11" t="e">
        <f t="shared" si="226"/>
        <v>#DIV/0!</v>
      </c>
      <c r="AF566" s="11" t="e">
        <f t="shared" si="227"/>
        <v>#DIV/0!</v>
      </c>
      <c r="AG566" s="12" t="str">
        <f>IF(ISERROR(SUMIF($G$1:$G566,"&gt;0")/-SUMIF($G$1:$G566,"&lt;0"))=FALSE,SUMIF($G$1:$G566,"&gt;0")/-SUMIF($G$1:$G566,"&lt;0"),"")</f>
        <v/>
      </c>
      <c r="AH566" s="12"/>
      <c r="AI566" s="21" t="str">
        <f t="shared" si="223"/>
        <v/>
      </c>
      <c r="AJ566" s="21" t="str">
        <f t="shared" si="224"/>
        <v/>
      </c>
      <c r="AK566" s="21" t="e">
        <f t="shared" si="225"/>
        <v>#DIV/0!</v>
      </c>
    </row>
    <row r="567" spans="1:37" ht="18.75" customHeight="1" thickBot="1">
      <c r="A567" t="str">
        <f t="shared" si="219"/>
        <v/>
      </c>
      <c r="B567" s="73"/>
      <c r="C567" s="73"/>
      <c r="D567" s="73"/>
      <c r="E567" s="73"/>
      <c r="F567" s="73"/>
      <c r="G567" s="73"/>
      <c r="H567" s="73"/>
      <c r="I567" s="74"/>
      <c r="J567" s="74"/>
      <c r="K567" s="73"/>
      <c r="L567" s="6" t="str">
        <f t="shared" si="228"/>
        <v>Saturday</v>
      </c>
      <c r="M567" s="6" t="str">
        <f t="shared" si="229"/>
        <v>Saturday</v>
      </c>
      <c r="N567" s="6">
        <f t="shared" si="230"/>
        <v>1900</v>
      </c>
      <c r="O567" s="6">
        <f t="shared" si="231"/>
        <v>1</v>
      </c>
      <c r="P567" s="6">
        <f t="shared" si="232"/>
        <v>0</v>
      </c>
      <c r="Q567" s="6">
        <f t="shared" si="233"/>
        <v>0</v>
      </c>
      <c r="R567" s="6">
        <f t="shared" si="234"/>
        <v>0</v>
      </c>
      <c r="S567" s="6" t="str">
        <f t="shared" si="235"/>
        <v>1900/1/0</v>
      </c>
      <c r="T567" s="7">
        <f t="shared" si="217"/>
        <v>0</v>
      </c>
      <c r="U567" s="8">
        <f t="shared" si="236"/>
        <v>10000</v>
      </c>
      <c r="V567" s="7">
        <f t="shared" si="220"/>
        <v>0</v>
      </c>
      <c r="W567" s="9">
        <f t="shared" si="237"/>
        <v>0</v>
      </c>
      <c r="X567" s="9" t="str">
        <f t="shared" si="218"/>
        <v/>
      </c>
      <c r="Y567" s="9" t="str">
        <f t="shared" si="221"/>
        <v/>
      </c>
      <c r="Z567" s="10" t="str">
        <f t="shared" si="222"/>
        <v/>
      </c>
      <c r="AA567" s="9">
        <f t="shared" si="238"/>
        <v>0</v>
      </c>
      <c r="AB567" s="11" t="e">
        <f>COUNTIF(H$2:H567,"&gt;0")/(COUNTIF(H$2:H567,"&lt;0")+COUNTIF(H$2:H567,"&gt;0"))</f>
        <v>#DIV/0!</v>
      </c>
      <c r="AC567" s="11" t="e">
        <f t="shared" si="239"/>
        <v>#DIV/0!</v>
      </c>
      <c r="AD567" s="8" t="e">
        <f t="shared" si="240"/>
        <v>#DIV/0!</v>
      </c>
      <c r="AE567" s="11" t="e">
        <f t="shared" si="226"/>
        <v>#DIV/0!</v>
      </c>
      <c r="AF567" s="11" t="e">
        <f t="shared" si="227"/>
        <v>#DIV/0!</v>
      </c>
      <c r="AG567" s="12" t="str">
        <f>IF(ISERROR(SUMIF($G$1:$G567,"&gt;0")/-SUMIF($G$1:$G567,"&lt;0"))=FALSE,SUMIF($G$1:$G567,"&gt;0")/-SUMIF($G$1:$G567,"&lt;0"),"")</f>
        <v/>
      </c>
      <c r="AH567" s="12"/>
      <c r="AI567" s="21" t="str">
        <f t="shared" si="223"/>
        <v/>
      </c>
      <c r="AJ567" s="21" t="str">
        <f t="shared" si="224"/>
        <v/>
      </c>
      <c r="AK567" s="21" t="e">
        <f t="shared" si="225"/>
        <v>#DIV/0!</v>
      </c>
    </row>
    <row r="568" spans="1:37" ht="18.75" customHeight="1" thickBot="1">
      <c r="A568" t="str">
        <f t="shared" si="219"/>
        <v/>
      </c>
      <c r="B568" s="73"/>
      <c r="C568" s="73"/>
      <c r="D568" s="73"/>
      <c r="E568" s="73"/>
      <c r="F568" s="73"/>
      <c r="G568" s="73"/>
      <c r="H568" s="73"/>
      <c r="I568" s="74"/>
      <c r="J568" s="74"/>
      <c r="K568" s="73"/>
      <c r="L568" s="6" t="str">
        <f t="shared" si="228"/>
        <v>Saturday</v>
      </c>
      <c r="M568" s="6" t="str">
        <f t="shared" si="229"/>
        <v>Saturday</v>
      </c>
      <c r="N568" s="6">
        <f t="shared" si="230"/>
        <v>1900</v>
      </c>
      <c r="O568" s="6">
        <f t="shared" si="231"/>
        <v>1</v>
      </c>
      <c r="P568" s="6">
        <f t="shared" si="232"/>
        <v>0</v>
      </c>
      <c r="Q568" s="6">
        <f t="shared" si="233"/>
        <v>0</v>
      </c>
      <c r="R568" s="6">
        <f t="shared" si="234"/>
        <v>0</v>
      </c>
      <c r="S568" s="6" t="str">
        <f t="shared" si="235"/>
        <v>1900/1/0</v>
      </c>
      <c r="T568" s="7">
        <f t="shared" si="217"/>
        <v>0</v>
      </c>
      <c r="U568" s="8">
        <f t="shared" si="236"/>
        <v>10000</v>
      </c>
      <c r="V568" s="7">
        <f t="shared" si="220"/>
        <v>0</v>
      </c>
      <c r="W568" s="9">
        <f t="shared" si="237"/>
        <v>0</v>
      </c>
      <c r="X568" s="9" t="str">
        <f t="shared" si="218"/>
        <v/>
      </c>
      <c r="Y568" s="9" t="str">
        <f t="shared" si="221"/>
        <v/>
      </c>
      <c r="Z568" s="10" t="str">
        <f t="shared" si="222"/>
        <v/>
      </c>
      <c r="AA568" s="9">
        <f t="shared" si="238"/>
        <v>0</v>
      </c>
      <c r="AB568" s="11" t="e">
        <f>COUNTIF(H$2:H568,"&gt;0")/(COUNTIF(H$2:H568,"&lt;0")+COUNTIF(H$2:H568,"&gt;0"))</f>
        <v>#DIV/0!</v>
      </c>
      <c r="AC568" s="11" t="e">
        <f t="shared" si="239"/>
        <v>#DIV/0!</v>
      </c>
      <c r="AD568" s="8" t="e">
        <f t="shared" si="240"/>
        <v>#DIV/0!</v>
      </c>
      <c r="AE568" s="11" t="e">
        <f t="shared" si="226"/>
        <v>#DIV/0!</v>
      </c>
      <c r="AF568" s="11" t="e">
        <f t="shared" si="227"/>
        <v>#DIV/0!</v>
      </c>
      <c r="AG568" s="12" t="str">
        <f>IF(ISERROR(SUMIF($G$1:$G568,"&gt;0")/-SUMIF($G$1:$G568,"&lt;0"))=FALSE,SUMIF($G$1:$G568,"&gt;0")/-SUMIF($G$1:$G568,"&lt;0"),"")</f>
        <v/>
      </c>
      <c r="AH568" s="12"/>
      <c r="AI568" s="21" t="str">
        <f t="shared" si="223"/>
        <v/>
      </c>
      <c r="AJ568" s="21" t="str">
        <f t="shared" si="224"/>
        <v/>
      </c>
      <c r="AK568" s="21" t="e">
        <f t="shared" si="225"/>
        <v>#DIV/0!</v>
      </c>
    </row>
    <row r="569" spans="1:37" ht="18.75" customHeight="1" thickBot="1">
      <c r="A569" t="str">
        <f t="shared" si="219"/>
        <v/>
      </c>
      <c r="B569" s="73"/>
      <c r="C569" s="73"/>
      <c r="D569" s="73"/>
      <c r="E569" s="73"/>
      <c r="F569" s="75"/>
      <c r="G569" s="73"/>
      <c r="H569" s="73"/>
      <c r="I569" s="74"/>
      <c r="J569" s="76"/>
      <c r="K569" s="75"/>
      <c r="L569" s="6" t="str">
        <f t="shared" si="228"/>
        <v>Saturday</v>
      </c>
      <c r="M569" s="6" t="str">
        <f t="shared" si="229"/>
        <v>Saturday</v>
      </c>
      <c r="N569" s="6">
        <f t="shared" si="230"/>
        <v>1900</v>
      </c>
      <c r="O569" s="6">
        <f t="shared" si="231"/>
        <v>1</v>
      </c>
      <c r="P569" s="6">
        <f t="shared" si="232"/>
        <v>0</v>
      </c>
      <c r="Q569" s="6">
        <f t="shared" si="233"/>
        <v>0</v>
      </c>
      <c r="R569" s="6">
        <f t="shared" si="234"/>
        <v>0</v>
      </c>
      <c r="S569" s="6" t="str">
        <f t="shared" si="235"/>
        <v>1900/1/0</v>
      </c>
      <c r="T569" s="7">
        <f t="shared" si="217"/>
        <v>0</v>
      </c>
      <c r="U569" s="8">
        <f t="shared" si="236"/>
        <v>10000</v>
      </c>
      <c r="V569" s="7">
        <f t="shared" si="220"/>
        <v>0</v>
      </c>
      <c r="W569" s="9">
        <f t="shared" si="237"/>
        <v>0</v>
      </c>
      <c r="X569" s="9" t="str">
        <f>IF(J569="","",ROUNDDOWN(($J569-$I569)*24,0))</f>
        <v/>
      </c>
      <c r="Y569" s="9" t="str">
        <f t="shared" si="221"/>
        <v/>
      </c>
      <c r="Z569" s="10" t="str">
        <f t="shared" si="222"/>
        <v/>
      </c>
      <c r="AA569" s="9">
        <f t="shared" si="238"/>
        <v>0</v>
      </c>
      <c r="AB569" s="11" t="e">
        <f>COUNTIF(H$2:H569,"&gt;0")/(COUNTIF(H$2:H569,"&lt;0")+COUNTIF(H$2:H569,"&gt;0"))</f>
        <v>#DIV/0!</v>
      </c>
      <c r="AC569" s="11" t="e">
        <f t="shared" si="239"/>
        <v>#DIV/0!</v>
      </c>
      <c r="AD569" s="8" t="e">
        <f t="shared" si="240"/>
        <v>#DIV/0!</v>
      </c>
      <c r="AE569" s="11" t="e">
        <f t="shared" si="226"/>
        <v>#DIV/0!</v>
      </c>
      <c r="AF569" s="11" t="e">
        <f t="shared" si="227"/>
        <v>#DIV/0!</v>
      </c>
      <c r="AG569" s="12" t="str">
        <f>IF(ISERROR(SUMIF($G$1:$G569,"&gt;0")/-SUMIF($G$1:$G569,"&lt;0"))=FALSE,SUMIF($G$1:$G569,"&gt;0")/-SUMIF($G$1:$G569,"&lt;0"),"")</f>
        <v/>
      </c>
      <c r="AH569" s="12"/>
      <c r="AI569" s="21" t="str">
        <f t="shared" si="223"/>
        <v/>
      </c>
      <c r="AJ569" s="21" t="str">
        <f t="shared" si="224"/>
        <v/>
      </c>
      <c r="AK569" s="21" t="e">
        <f t="shared" si="225"/>
        <v>#DIV/0!</v>
      </c>
    </row>
    <row r="570" spans="1:37" ht="18.75" customHeight="1" thickBot="1">
      <c r="A570" t="str">
        <f t="shared" si="219"/>
        <v/>
      </c>
      <c r="B570" s="73"/>
      <c r="C570" s="73"/>
      <c r="D570" s="73"/>
      <c r="E570" s="73"/>
      <c r="F570" s="77"/>
      <c r="G570" s="73"/>
      <c r="H570" s="73"/>
      <c r="I570" s="74"/>
      <c r="J570" s="77"/>
      <c r="K570" s="77"/>
      <c r="L570" s="6" t="str">
        <f t="shared" si="228"/>
        <v>Saturday</v>
      </c>
      <c r="M570" s="6" t="str">
        <f t="shared" si="229"/>
        <v>Saturday</v>
      </c>
      <c r="N570" s="6">
        <f t="shared" si="230"/>
        <v>1900</v>
      </c>
      <c r="O570" s="6">
        <f t="shared" si="231"/>
        <v>1</v>
      </c>
      <c r="P570" s="6">
        <f t="shared" si="232"/>
        <v>0</v>
      </c>
      <c r="Q570" s="6">
        <f t="shared" si="233"/>
        <v>0</v>
      </c>
      <c r="R570" s="6">
        <f t="shared" si="234"/>
        <v>0</v>
      </c>
      <c r="S570" s="6" t="str">
        <f t="shared" si="235"/>
        <v>1900/1/0</v>
      </c>
      <c r="T570" s="7">
        <f t="shared" si="217"/>
        <v>0</v>
      </c>
      <c r="U570" s="8">
        <f t="shared" si="236"/>
        <v>10000</v>
      </c>
      <c r="V570" s="7">
        <f t="shared" si="220"/>
        <v>0</v>
      </c>
      <c r="W570" s="9">
        <f t="shared" si="237"/>
        <v>0</v>
      </c>
      <c r="X570" s="9" t="str">
        <f t="shared" ref="X570:X608" si="241">IF(J570="","",ROUNDDOWN(($J570-$I570)*24,0))</f>
        <v/>
      </c>
      <c r="Y570" s="9" t="str">
        <f t="shared" si="221"/>
        <v/>
      </c>
      <c r="Z570" s="10" t="str">
        <f t="shared" si="222"/>
        <v/>
      </c>
      <c r="AA570" s="9">
        <f t="shared" si="238"/>
        <v>0</v>
      </c>
      <c r="AB570" s="11" t="e">
        <f>COUNTIF(H$2:H570,"&gt;0")/(COUNTIF(H$2:H570,"&lt;0")+COUNTIF(H$2:H570,"&gt;0"))</f>
        <v>#DIV/0!</v>
      </c>
      <c r="AC570" s="11" t="e">
        <f t="shared" si="239"/>
        <v>#DIV/0!</v>
      </c>
      <c r="AD570" s="8" t="e">
        <f t="shared" si="240"/>
        <v>#DIV/0!</v>
      </c>
      <c r="AE570" s="11" t="e">
        <f t="shared" si="226"/>
        <v>#DIV/0!</v>
      </c>
      <c r="AF570" s="11" t="e">
        <f t="shared" si="227"/>
        <v>#DIV/0!</v>
      </c>
      <c r="AG570" s="12" t="str">
        <f>IF(ISERROR(SUMIF($G$1:$G570,"&gt;0")/-SUMIF($G$1:$G570,"&lt;0"))=FALSE,SUMIF($G$1:$G570,"&gt;0")/-SUMIF($G$1:$G570,"&lt;0"),"")</f>
        <v/>
      </c>
      <c r="AH570" s="12"/>
      <c r="AI570" s="21" t="str">
        <f t="shared" si="223"/>
        <v/>
      </c>
      <c r="AJ570" s="21" t="str">
        <f t="shared" si="224"/>
        <v/>
      </c>
      <c r="AK570" s="21" t="e">
        <f t="shared" si="225"/>
        <v>#DIV/0!</v>
      </c>
    </row>
    <row r="571" spans="1:37" ht="18.75" customHeight="1" thickBot="1">
      <c r="A571" t="str">
        <f t="shared" si="219"/>
        <v/>
      </c>
      <c r="B571" s="73"/>
      <c r="C571" s="73"/>
      <c r="D571" s="73"/>
      <c r="E571" s="73"/>
      <c r="F571" s="73"/>
      <c r="G571" s="73"/>
      <c r="H571" s="73"/>
      <c r="I571" s="74"/>
      <c r="J571" s="74"/>
      <c r="K571" s="73"/>
      <c r="L571" s="6" t="str">
        <f t="shared" si="228"/>
        <v>Saturday</v>
      </c>
      <c r="M571" s="6" t="str">
        <f t="shared" si="229"/>
        <v>Saturday</v>
      </c>
      <c r="N571" s="6">
        <f t="shared" si="230"/>
        <v>1900</v>
      </c>
      <c r="O571" s="6">
        <f t="shared" si="231"/>
        <v>1</v>
      </c>
      <c r="P571" s="6">
        <f t="shared" si="232"/>
        <v>0</v>
      </c>
      <c r="Q571" s="6">
        <f t="shared" si="233"/>
        <v>0</v>
      </c>
      <c r="R571" s="6">
        <f t="shared" si="234"/>
        <v>0</v>
      </c>
      <c r="S571" s="6" t="str">
        <f t="shared" si="235"/>
        <v>1900/1/0</v>
      </c>
      <c r="T571" s="7">
        <f t="shared" si="217"/>
        <v>0</v>
      </c>
      <c r="U571" s="8">
        <f t="shared" si="236"/>
        <v>10000</v>
      </c>
      <c r="V571" s="7">
        <f t="shared" si="220"/>
        <v>0</v>
      </c>
      <c r="W571" s="9">
        <f t="shared" si="237"/>
        <v>0</v>
      </c>
      <c r="X571" s="9" t="str">
        <f t="shared" si="241"/>
        <v/>
      </c>
      <c r="Y571" s="9" t="str">
        <f t="shared" si="221"/>
        <v/>
      </c>
      <c r="Z571" s="10" t="str">
        <f t="shared" si="222"/>
        <v/>
      </c>
      <c r="AA571" s="9"/>
      <c r="AB571" s="11" t="e">
        <f>COUNTIF(H$2:H571,"&gt;0")/(COUNTIF(H$2:H571,"&lt;0")+COUNTIF(H$2:H571,"&gt;0"))</f>
        <v>#DIV/0!</v>
      </c>
      <c r="AC571" s="11" t="e">
        <f t="shared" si="239"/>
        <v>#DIV/0!</v>
      </c>
      <c r="AD571" s="8" t="e">
        <f t="shared" si="240"/>
        <v>#DIV/0!</v>
      </c>
      <c r="AE571" s="11" t="e">
        <f t="shared" si="226"/>
        <v>#DIV/0!</v>
      </c>
      <c r="AF571" s="11" t="e">
        <f t="shared" si="227"/>
        <v>#DIV/0!</v>
      </c>
      <c r="AG571" s="12" t="str">
        <f>IF(ISERROR(SUMIF($G$1:$G571,"&gt;0")/-SUMIF($G$1:$G571,"&lt;0"))=FALSE,SUMIF($G$1:$G571,"&gt;0")/-SUMIF($G$1:$G571,"&lt;0"),"")</f>
        <v/>
      </c>
      <c r="AH571" s="12"/>
      <c r="AI571" s="21" t="str">
        <f t="shared" si="223"/>
        <v/>
      </c>
      <c r="AJ571" s="21" t="str">
        <f t="shared" si="224"/>
        <v/>
      </c>
      <c r="AK571" s="21" t="e">
        <f t="shared" si="225"/>
        <v>#DIV/0!</v>
      </c>
    </row>
    <row r="572" spans="1:37" ht="18.75" customHeight="1" thickBot="1">
      <c r="A572" t="str">
        <f t="shared" si="219"/>
        <v/>
      </c>
      <c r="B572" s="73"/>
      <c r="C572" s="73"/>
      <c r="D572" s="73"/>
      <c r="E572" s="73"/>
      <c r="F572" s="73"/>
      <c r="G572" s="73"/>
      <c r="H572" s="73"/>
      <c r="I572" s="74"/>
      <c r="J572" s="74"/>
      <c r="K572" s="73"/>
      <c r="L572" s="6" t="str">
        <f t="shared" si="228"/>
        <v>Saturday</v>
      </c>
      <c r="M572" s="6" t="str">
        <f t="shared" si="229"/>
        <v>Saturday</v>
      </c>
      <c r="N572" s="6">
        <f t="shared" si="230"/>
        <v>1900</v>
      </c>
      <c r="O572" s="6">
        <f t="shared" si="231"/>
        <v>1</v>
      </c>
      <c r="P572" s="6">
        <f t="shared" si="232"/>
        <v>0</v>
      </c>
      <c r="Q572" s="6">
        <f t="shared" si="233"/>
        <v>0</v>
      </c>
      <c r="R572" s="6">
        <f t="shared" si="234"/>
        <v>0</v>
      </c>
      <c r="S572" s="6" t="str">
        <f t="shared" si="235"/>
        <v>1900/1/0</v>
      </c>
      <c r="T572" s="7">
        <f t="shared" si="217"/>
        <v>0</v>
      </c>
      <c r="U572" s="8">
        <f t="shared" si="236"/>
        <v>10000</v>
      </c>
      <c r="V572" s="7">
        <f t="shared" si="220"/>
        <v>0</v>
      </c>
      <c r="W572" s="9">
        <f t="shared" si="237"/>
        <v>0</v>
      </c>
      <c r="X572" s="9" t="str">
        <f t="shared" si="241"/>
        <v/>
      </c>
      <c r="Y572" s="9" t="str">
        <f t="shared" si="221"/>
        <v/>
      </c>
      <c r="Z572" s="10" t="str">
        <f t="shared" si="222"/>
        <v/>
      </c>
      <c r="AA572" s="9">
        <f t="shared" si="238"/>
        <v>0</v>
      </c>
      <c r="AB572" s="11" t="e">
        <f>COUNTIF(H$2:H572,"&gt;0")/(COUNTIF(H$2:H572,"&lt;0")+COUNTIF(H$2:H572,"&gt;0"))</f>
        <v>#DIV/0!</v>
      </c>
      <c r="AC572" s="11" t="e">
        <f t="shared" si="239"/>
        <v>#DIV/0!</v>
      </c>
      <c r="AD572" s="8" t="e">
        <f t="shared" si="240"/>
        <v>#DIV/0!</v>
      </c>
      <c r="AE572" s="11" t="e">
        <f t="shared" si="226"/>
        <v>#DIV/0!</v>
      </c>
      <c r="AF572" s="11" t="e">
        <f t="shared" si="227"/>
        <v>#DIV/0!</v>
      </c>
      <c r="AG572" s="12" t="str">
        <f>IF(ISERROR(SUMIF($G$1:$G572,"&gt;0")/-SUMIF($G$1:$G572,"&lt;0"))=FALSE,SUMIF($G$1:$G572,"&gt;0")/-SUMIF($G$1:$G572,"&lt;0"),"")</f>
        <v/>
      </c>
      <c r="AH572" s="12"/>
      <c r="AI572" s="21" t="str">
        <f t="shared" si="223"/>
        <v/>
      </c>
      <c r="AJ572" s="21" t="str">
        <f t="shared" si="224"/>
        <v/>
      </c>
      <c r="AK572" s="21" t="e">
        <f t="shared" si="225"/>
        <v>#DIV/0!</v>
      </c>
    </row>
    <row r="573" spans="1:37" ht="18.75" customHeight="1" thickBot="1">
      <c r="A573" t="str">
        <f t="shared" si="219"/>
        <v/>
      </c>
      <c r="B573" s="73"/>
      <c r="C573" s="73"/>
      <c r="D573" s="73"/>
      <c r="E573" s="73"/>
      <c r="F573" s="73"/>
      <c r="G573" s="73"/>
      <c r="H573" s="73"/>
      <c r="I573" s="74"/>
      <c r="J573" s="74"/>
      <c r="K573" s="73"/>
      <c r="L573" s="6" t="str">
        <f t="shared" si="228"/>
        <v>Saturday</v>
      </c>
      <c r="M573" s="6" t="str">
        <f t="shared" si="229"/>
        <v>Saturday</v>
      </c>
      <c r="N573" s="6">
        <f t="shared" si="230"/>
        <v>1900</v>
      </c>
      <c r="O573" s="6">
        <f t="shared" si="231"/>
        <v>1</v>
      </c>
      <c r="P573" s="6">
        <f t="shared" si="232"/>
        <v>0</v>
      </c>
      <c r="Q573" s="6">
        <f t="shared" si="233"/>
        <v>0</v>
      </c>
      <c r="R573" s="6">
        <f t="shared" si="234"/>
        <v>0</v>
      </c>
      <c r="S573" s="6" t="str">
        <f t="shared" si="235"/>
        <v>1900/1/0</v>
      </c>
      <c r="T573" s="7">
        <f t="shared" si="217"/>
        <v>0</v>
      </c>
      <c r="U573" s="8">
        <f t="shared" si="236"/>
        <v>10000</v>
      </c>
      <c r="V573" s="7">
        <f t="shared" si="220"/>
        <v>0</v>
      </c>
      <c r="W573" s="9">
        <f t="shared" si="237"/>
        <v>0</v>
      </c>
      <c r="X573" s="9" t="str">
        <f t="shared" si="241"/>
        <v/>
      </c>
      <c r="Y573" s="9" t="str">
        <f t="shared" si="221"/>
        <v/>
      </c>
      <c r="Z573" s="10" t="str">
        <f t="shared" si="222"/>
        <v/>
      </c>
      <c r="AA573" s="9">
        <f t="shared" si="238"/>
        <v>0</v>
      </c>
      <c r="AB573" s="11" t="e">
        <f>COUNTIF(H$2:H573,"&gt;0")/(COUNTIF(H$2:H573,"&lt;0")+COUNTIF(H$2:H573,"&gt;0"))</f>
        <v>#DIV/0!</v>
      </c>
      <c r="AC573" s="11" t="e">
        <f t="shared" si="239"/>
        <v>#DIV/0!</v>
      </c>
      <c r="AD573" s="8" t="e">
        <f t="shared" si="240"/>
        <v>#DIV/0!</v>
      </c>
      <c r="AE573" s="11" t="e">
        <f t="shared" si="226"/>
        <v>#DIV/0!</v>
      </c>
      <c r="AF573" s="11" t="e">
        <f t="shared" si="227"/>
        <v>#DIV/0!</v>
      </c>
      <c r="AG573" s="12" t="str">
        <f>IF(ISERROR(SUMIF($G$1:$G573,"&gt;0")/-SUMIF($G$1:$G573,"&lt;0"))=FALSE,SUMIF($G$1:$G573,"&gt;0")/-SUMIF($G$1:$G573,"&lt;0"),"")</f>
        <v/>
      </c>
      <c r="AH573" s="12"/>
      <c r="AI573" s="21" t="str">
        <f t="shared" si="223"/>
        <v/>
      </c>
      <c r="AJ573" s="21" t="str">
        <f t="shared" si="224"/>
        <v/>
      </c>
      <c r="AK573" s="21" t="e">
        <f t="shared" si="225"/>
        <v>#DIV/0!</v>
      </c>
    </row>
    <row r="574" spans="1:37" ht="18.75" customHeight="1" thickBot="1">
      <c r="A574" t="str">
        <f t="shared" si="219"/>
        <v/>
      </c>
      <c r="B574" s="73"/>
      <c r="C574" s="73"/>
      <c r="D574" s="73"/>
      <c r="E574" s="73"/>
      <c r="F574" s="73"/>
      <c r="G574" s="73"/>
      <c r="H574" s="73"/>
      <c r="I574" s="74"/>
      <c r="J574" s="74"/>
      <c r="K574" s="73"/>
      <c r="L574" s="6" t="str">
        <f t="shared" si="228"/>
        <v>Saturday</v>
      </c>
      <c r="M574" s="6" t="str">
        <f t="shared" si="229"/>
        <v>Saturday</v>
      </c>
      <c r="N574" s="6">
        <f t="shared" si="230"/>
        <v>1900</v>
      </c>
      <c r="O574" s="6">
        <f t="shared" si="231"/>
        <v>1</v>
      </c>
      <c r="P574" s="6">
        <f t="shared" si="232"/>
        <v>0</v>
      </c>
      <c r="Q574" s="6">
        <f t="shared" si="233"/>
        <v>0</v>
      </c>
      <c r="R574" s="6">
        <f t="shared" si="234"/>
        <v>0</v>
      </c>
      <c r="S574" s="6" t="str">
        <f t="shared" si="235"/>
        <v>1900/1/0</v>
      </c>
      <c r="T574" s="7">
        <f t="shared" si="217"/>
        <v>0</v>
      </c>
      <c r="U574" s="8">
        <f t="shared" si="236"/>
        <v>10000</v>
      </c>
      <c r="V574" s="7">
        <f t="shared" si="220"/>
        <v>0</v>
      </c>
      <c r="W574" s="9">
        <f t="shared" si="237"/>
        <v>0</v>
      </c>
      <c r="X574" s="9" t="str">
        <f t="shared" si="241"/>
        <v/>
      </c>
      <c r="Y574" s="9" t="str">
        <f t="shared" si="221"/>
        <v/>
      </c>
      <c r="Z574" s="10" t="str">
        <f t="shared" si="222"/>
        <v/>
      </c>
      <c r="AA574" s="9">
        <f t="shared" si="238"/>
        <v>0</v>
      </c>
      <c r="AB574" s="11" t="e">
        <f>COUNTIF(H$2:H574,"&gt;0")/(COUNTIF(H$2:H574,"&lt;0")+COUNTIF(H$2:H574,"&gt;0"))</f>
        <v>#DIV/0!</v>
      </c>
      <c r="AC574" s="11" t="e">
        <f t="shared" si="239"/>
        <v>#DIV/0!</v>
      </c>
      <c r="AD574" s="8" t="e">
        <f t="shared" si="240"/>
        <v>#DIV/0!</v>
      </c>
      <c r="AE574" s="11" t="e">
        <f t="shared" si="226"/>
        <v>#DIV/0!</v>
      </c>
      <c r="AF574" s="11" t="e">
        <f t="shared" si="227"/>
        <v>#DIV/0!</v>
      </c>
      <c r="AG574" s="12" t="str">
        <f>IF(ISERROR(SUMIF($G$1:$G574,"&gt;0")/-SUMIF($G$1:$G574,"&lt;0"))=FALSE,SUMIF($G$1:$G574,"&gt;0")/-SUMIF($G$1:$G574,"&lt;0"),"")</f>
        <v/>
      </c>
      <c r="AH574" s="12"/>
      <c r="AI574" s="21" t="str">
        <f t="shared" si="223"/>
        <v/>
      </c>
      <c r="AJ574" s="21" t="str">
        <f t="shared" si="224"/>
        <v/>
      </c>
      <c r="AK574" s="21" t="e">
        <f t="shared" si="225"/>
        <v>#DIV/0!</v>
      </c>
    </row>
    <row r="575" spans="1:37" ht="18.75" customHeight="1" thickBot="1">
      <c r="A575" t="str">
        <f t="shared" si="219"/>
        <v/>
      </c>
      <c r="B575" s="73"/>
      <c r="C575" s="73"/>
      <c r="D575" s="73"/>
      <c r="E575" s="73"/>
      <c r="F575" s="73"/>
      <c r="G575" s="73"/>
      <c r="H575" s="73"/>
      <c r="I575" s="74"/>
      <c r="J575" s="74"/>
      <c r="K575" s="73"/>
      <c r="L575" s="6" t="str">
        <f t="shared" si="228"/>
        <v>Saturday</v>
      </c>
      <c r="M575" s="6" t="str">
        <f t="shared" si="229"/>
        <v>Saturday</v>
      </c>
      <c r="N575" s="6">
        <f t="shared" si="230"/>
        <v>1900</v>
      </c>
      <c r="O575" s="6">
        <f t="shared" si="231"/>
        <v>1</v>
      </c>
      <c r="P575" s="6">
        <f t="shared" si="232"/>
        <v>0</v>
      </c>
      <c r="Q575" s="6">
        <f t="shared" si="233"/>
        <v>0</v>
      </c>
      <c r="R575" s="6">
        <f t="shared" si="234"/>
        <v>0</v>
      </c>
      <c r="S575" s="6" t="str">
        <f t="shared" si="235"/>
        <v>1900/1/0</v>
      </c>
      <c r="T575" s="7">
        <f t="shared" si="217"/>
        <v>0</v>
      </c>
      <c r="U575" s="8">
        <f t="shared" si="236"/>
        <v>10000</v>
      </c>
      <c r="V575" s="7">
        <f t="shared" si="220"/>
        <v>0</v>
      </c>
      <c r="W575" s="9">
        <f t="shared" si="237"/>
        <v>0</v>
      </c>
      <c r="X575" s="9" t="str">
        <f t="shared" si="241"/>
        <v/>
      </c>
      <c r="Y575" s="9" t="str">
        <f t="shared" si="221"/>
        <v/>
      </c>
      <c r="Z575" s="10" t="str">
        <f t="shared" si="222"/>
        <v/>
      </c>
      <c r="AA575" s="9">
        <f t="shared" si="238"/>
        <v>0</v>
      </c>
      <c r="AB575" s="11" t="e">
        <f>COUNTIF(H$2:H575,"&gt;0")/(COUNTIF(H$2:H575,"&lt;0")+COUNTIF(H$2:H575,"&gt;0"))</f>
        <v>#DIV/0!</v>
      </c>
      <c r="AC575" s="11" t="e">
        <f t="shared" si="239"/>
        <v>#DIV/0!</v>
      </c>
      <c r="AD575" s="8" t="e">
        <f t="shared" si="240"/>
        <v>#DIV/0!</v>
      </c>
      <c r="AE575" s="11" t="e">
        <f t="shared" si="226"/>
        <v>#DIV/0!</v>
      </c>
      <c r="AF575" s="11" t="e">
        <f t="shared" si="227"/>
        <v>#DIV/0!</v>
      </c>
      <c r="AG575" s="12" t="str">
        <f>IF(ISERROR(SUMIF($G$1:$G575,"&gt;0")/-SUMIF($G$1:$G575,"&lt;0"))=FALSE,SUMIF($G$1:$G575,"&gt;0")/-SUMIF($G$1:$G575,"&lt;0"),"")</f>
        <v/>
      </c>
      <c r="AH575" s="12"/>
      <c r="AI575" s="21" t="str">
        <f t="shared" si="223"/>
        <v/>
      </c>
      <c r="AJ575" s="21" t="str">
        <f t="shared" si="224"/>
        <v/>
      </c>
      <c r="AK575" s="21" t="e">
        <f t="shared" si="225"/>
        <v>#DIV/0!</v>
      </c>
    </row>
    <row r="576" spans="1:37" ht="18.75" customHeight="1" thickBot="1">
      <c r="A576" t="str">
        <f t="shared" si="219"/>
        <v/>
      </c>
      <c r="B576" s="73"/>
      <c r="C576" s="73"/>
      <c r="D576" s="73"/>
      <c r="E576" s="73"/>
      <c r="F576" s="73"/>
      <c r="G576" s="73"/>
      <c r="H576" s="73"/>
      <c r="I576" s="74"/>
      <c r="J576" s="74"/>
      <c r="K576" s="73"/>
      <c r="L576" s="6" t="str">
        <f t="shared" si="228"/>
        <v>Saturday</v>
      </c>
      <c r="M576" s="6" t="str">
        <f t="shared" si="229"/>
        <v>Saturday</v>
      </c>
      <c r="N576" s="6">
        <f t="shared" si="230"/>
        <v>1900</v>
      </c>
      <c r="O576" s="6">
        <f t="shared" si="231"/>
        <v>1</v>
      </c>
      <c r="P576" s="6">
        <f t="shared" si="232"/>
        <v>0</v>
      </c>
      <c r="Q576" s="6">
        <f t="shared" si="233"/>
        <v>0</v>
      </c>
      <c r="R576" s="6">
        <f t="shared" si="234"/>
        <v>0</v>
      </c>
      <c r="S576" s="6" t="str">
        <f t="shared" si="235"/>
        <v>1900/1/0</v>
      </c>
      <c r="T576" s="7">
        <f t="shared" si="217"/>
        <v>0</v>
      </c>
      <c r="U576" s="8">
        <f t="shared" si="236"/>
        <v>10000</v>
      </c>
      <c r="V576" s="7">
        <f t="shared" si="220"/>
        <v>0</v>
      </c>
      <c r="W576" s="9">
        <f t="shared" si="237"/>
        <v>0</v>
      </c>
      <c r="X576" s="9" t="str">
        <f t="shared" si="241"/>
        <v/>
      </c>
      <c r="Y576" s="9" t="str">
        <f t="shared" si="221"/>
        <v/>
      </c>
      <c r="Z576" s="10" t="str">
        <f t="shared" si="222"/>
        <v/>
      </c>
      <c r="AA576" s="9">
        <f t="shared" si="238"/>
        <v>0</v>
      </c>
      <c r="AB576" s="11" t="e">
        <f>COUNTIF(H$2:H576,"&gt;0")/(COUNTIF(H$2:H576,"&lt;0")+COUNTIF(H$2:H576,"&gt;0"))</f>
        <v>#DIV/0!</v>
      </c>
      <c r="AC576" s="11" t="e">
        <f t="shared" si="239"/>
        <v>#DIV/0!</v>
      </c>
      <c r="AD576" s="8" t="e">
        <f t="shared" si="240"/>
        <v>#DIV/0!</v>
      </c>
      <c r="AE576" s="11" t="e">
        <f t="shared" si="226"/>
        <v>#DIV/0!</v>
      </c>
      <c r="AF576" s="11" t="e">
        <f t="shared" si="227"/>
        <v>#DIV/0!</v>
      </c>
      <c r="AG576" s="12" t="str">
        <f>IF(ISERROR(SUMIF($G$1:$G576,"&gt;0")/-SUMIF($G$1:$G576,"&lt;0"))=FALSE,SUMIF($G$1:$G576,"&gt;0")/-SUMIF($G$1:$G576,"&lt;0"),"")</f>
        <v/>
      </c>
      <c r="AH576" s="12"/>
      <c r="AI576" s="21" t="str">
        <f t="shared" si="223"/>
        <v/>
      </c>
      <c r="AJ576" s="21" t="str">
        <f t="shared" si="224"/>
        <v/>
      </c>
      <c r="AK576" s="21" t="e">
        <f t="shared" si="225"/>
        <v>#DIV/0!</v>
      </c>
    </row>
    <row r="577" spans="1:37" ht="18.75" customHeight="1" thickBot="1">
      <c r="A577" t="str">
        <f t="shared" si="219"/>
        <v/>
      </c>
      <c r="B577" s="73"/>
      <c r="C577" s="73"/>
      <c r="D577" s="73"/>
      <c r="E577" s="73"/>
      <c r="F577" s="73"/>
      <c r="G577" s="73"/>
      <c r="H577" s="73"/>
      <c r="I577" s="74"/>
      <c r="J577" s="74"/>
      <c r="K577" s="73"/>
      <c r="L577" s="6" t="str">
        <f t="shared" si="228"/>
        <v>Saturday</v>
      </c>
      <c r="M577" s="6" t="str">
        <f t="shared" si="229"/>
        <v>Saturday</v>
      </c>
      <c r="N577" s="6">
        <f t="shared" si="230"/>
        <v>1900</v>
      </c>
      <c r="O577" s="6">
        <f t="shared" si="231"/>
        <v>1</v>
      </c>
      <c r="P577" s="6">
        <f t="shared" si="232"/>
        <v>0</v>
      </c>
      <c r="Q577" s="6">
        <f t="shared" si="233"/>
        <v>0</v>
      </c>
      <c r="R577" s="6">
        <f t="shared" si="234"/>
        <v>0</v>
      </c>
      <c r="S577" s="6" t="str">
        <f t="shared" si="235"/>
        <v>1900/1/0</v>
      </c>
      <c r="T577" s="7">
        <f t="shared" si="217"/>
        <v>0</v>
      </c>
      <c r="U577" s="8">
        <f t="shared" si="236"/>
        <v>10000</v>
      </c>
      <c r="V577" s="7">
        <f t="shared" si="220"/>
        <v>0</v>
      </c>
      <c r="W577" s="9">
        <f t="shared" si="237"/>
        <v>0</v>
      </c>
      <c r="X577" s="9" t="str">
        <f t="shared" si="241"/>
        <v/>
      </c>
      <c r="Y577" s="9" t="str">
        <f t="shared" si="221"/>
        <v/>
      </c>
      <c r="Z577" s="10" t="str">
        <f t="shared" si="222"/>
        <v/>
      </c>
      <c r="AA577" s="9">
        <f t="shared" si="238"/>
        <v>0</v>
      </c>
      <c r="AB577" s="11" t="e">
        <f>COUNTIF(H$2:H577,"&gt;0")/(COUNTIF(H$2:H577,"&lt;0")+COUNTIF(H$2:H577,"&gt;0"))</f>
        <v>#DIV/0!</v>
      </c>
      <c r="AC577" s="11" t="e">
        <f t="shared" si="239"/>
        <v>#DIV/0!</v>
      </c>
      <c r="AD577" s="8" t="e">
        <f t="shared" si="240"/>
        <v>#DIV/0!</v>
      </c>
      <c r="AE577" s="11" t="e">
        <f t="shared" si="226"/>
        <v>#DIV/0!</v>
      </c>
      <c r="AF577" s="11" t="e">
        <f t="shared" si="227"/>
        <v>#DIV/0!</v>
      </c>
      <c r="AG577" s="12" t="str">
        <f>IF(ISERROR(SUMIF($G$1:$G577,"&gt;0")/-SUMIF($G$1:$G577,"&lt;0"))=FALSE,SUMIF($G$1:$G577,"&gt;0")/-SUMIF($G$1:$G577,"&lt;0"),"")</f>
        <v/>
      </c>
      <c r="AH577" s="12"/>
      <c r="AI577" s="21" t="str">
        <f t="shared" si="223"/>
        <v/>
      </c>
      <c r="AJ577" s="21" t="str">
        <f t="shared" si="224"/>
        <v/>
      </c>
      <c r="AK577" s="21" t="e">
        <f t="shared" si="225"/>
        <v>#DIV/0!</v>
      </c>
    </row>
    <row r="578" spans="1:37" ht="18.75" customHeight="1" thickBot="1">
      <c r="A578" t="str">
        <f t="shared" si="219"/>
        <v/>
      </c>
      <c r="B578" s="73"/>
      <c r="C578" s="73"/>
      <c r="D578" s="73"/>
      <c r="E578" s="73"/>
      <c r="F578" s="73"/>
      <c r="G578" s="73"/>
      <c r="H578" s="73"/>
      <c r="I578" s="74"/>
      <c r="J578" s="74"/>
      <c r="K578" s="73"/>
      <c r="L578" s="6" t="str">
        <f t="shared" si="228"/>
        <v>Saturday</v>
      </c>
      <c r="M578" s="6" t="str">
        <f t="shared" si="229"/>
        <v>Saturday</v>
      </c>
      <c r="N578" s="6">
        <f t="shared" si="230"/>
        <v>1900</v>
      </c>
      <c r="O578" s="6">
        <f t="shared" si="231"/>
        <v>1</v>
      </c>
      <c r="P578" s="6">
        <f t="shared" si="232"/>
        <v>0</v>
      </c>
      <c r="Q578" s="6">
        <f t="shared" si="233"/>
        <v>0</v>
      </c>
      <c r="R578" s="6">
        <f t="shared" si="234"/>
        <v>0</v>
      </c>
      <c r="S578" s="6" t="str">
        <f t="shared" si="235"/>
        <v>1900/1/0</v>
      </c>
      <c r="T578" s="7">
        <f t="shared" ref="T578:T641" si="242">2*E578*C578*(IF(AT595&lt;level1,comm1,IF(AT595&lt;level2,comm2,IF(AT595&lt;level3,comm3,IF(AT595&lt;level4,comm4,IF(AT595&lt;level5,comm5,IF(AT595&lt;level6,comm6,IF(AT595&lt;level7,comm7,IF(AT595&lt;level8,comm8,IF(AT595&lt;level9,comm9,0))))))))))</f>
        <v>0</v>
      </c>
      <c r="U578" s="8">
        <f t="shared" si="236"/>
        <v>10000</v>
      </c>
      <c r="V578" s="7">
        <f t="shared" si="220"/>
        <v>0</v>
      </c>
      <c r="W578" s="9">
        <f t="shared" si="237"/>
        <v>0</v>
      </c>
      <c r="X578" s="9" t="str">
        <f t="shared" si="241"/>
        <v/>
      </c>
      <c r="Y578" s="9" t="str">
        <f t="shared" si="221"/>
        <v/>
      </c>
      <c r="Z578" s="10" t="str">
        <f t="shared" si="222"/>
        <v/>
      </c>
      <c r="AA578" s="9">
        <f t="shared" si="238"/>
        <v>0</v>
      </c>
      <c r="AB578" s="11" t="e">
        <f>COUNTIF(H$2:H578,"&gt;0")/(COUNTIF(H$2:H578,"&lt;0")+COUNTIF(H$2:H578,"&gt;0"))</f>
        <v>#DIV/0!</v>
      </c>
      <c r="AC578" s="11" t="e">
        <f t="shared" si="239"/>
        <v>#DIV/0!</v>
      </c>
      <c r="AD578" s="8" t="e">
        <f t="shared" si="240"/>
        <v>#DIV/0!</v>
      </c>
      <c r="AE578" s="11" t="e">
        <f t="shared" si="226"/>
        <v>#DIV/0!</v>
      </c>
      <c r="AF578" s="11" t="e">
        <f t="shared" si="227"/>
        <v>#DIV/0!</v>
      </c>
      <c r="AG578" s="12" t="str">
        <f>IF(ISERROR(SUMIF($G$1:$G578,"&gt;0")/-SUMIF($G$1:$G578,"&lt;0"))=FALSE,SUMIF($G$1:$G578,"&gt;0")/-SUMIF($G$1:$G578,"&lt;0"),"")</f>
        <v/>
      </c>
      <c r="AH578" s="12"/>
      <c r="AI578" s="21" t="str">
        <f t="shared" si="223"/>
        <v/>
      </c>
      <c r="AJ578" s="21" t="str">
        <f t="shared" si="224"/>
        <v/>
      </c>
      <c r="AK578" s="21" t="e">
        <f t="shared" si="225"/>
        <v>#DIV/0!</v>
      </c>
    </row>
    <row r="579" spans="1:37" ht="18.75" customHeight="1" thickBot="1">
      <c r="A579" t="str">
        <f t="shared" ref="A579:A608" si="243">LEFT(B579,4)</f>
        <v/>
      </c>
      <c r="B579" s="73"/>
      <c r="C579" s="73"/>
      <c r="D579" s="73"/>
      <c r="E579" s="73"/>
      <c r="F579" s="73"/>
      <c r="G579" s="73"/>
      <c r="H579" s="73"/>
      <c r="I579" s="74"/>
      <c r="J579" s="74"/>
      <c r="K579" s="73"/>
      <c r="L579" s="6" t="str">
        <f t="shared" si="228"/>
        <v>Saturday</v>
      </c>
      <c r="M579" s="6" t="str">
        <f t="shared" si="229"/>
        <v>Saturday</v>
      </c>
      <c r="N579" s="6">
        <f t="shared" si="230"/>
        <v>1900</v>
      </c>
      <c r="O579" s="6">
        <f t="shared" si="231"/>
        <v>1</v>
      </c>
      <c r="P579" s="6">
        <f t="shared" si="232"/>
        <v>0</v>
      </c>
      <c r="Q579" s="6">
        <f t="shared" si="233"/>
        <v>0</v>
      </c>
      <c r="R579" s="6">
        <f t="shared" si="234"/>
        <v>0</v>
      </c>
      <c r="S579" s="6" t="str">
        <f t="shared" si="235"/>
        <v>1900/1/0</v>
      </c>
      <c r="T579" s="7">
        <f t="shared" si="242"/>
        <v>0</v>
      </c>
      <c r="U579" s="8">
        <f t="shared" si="236"/>
        <v>10000</v>
      </c>
      <c r="V579" s="7">
        <f t="shared" ref="V579:V608" si="244">IF(ROW()=2,IF(SIGN($G578)&lt;&gt;SIGN($G579),$G579,$G578+$G579),IF(SIGN($G578)&lt;&gt;SIGN($G579),$G579,$G579+$V578))</f>
        <v>0</v>
      </c>
      <c r="W579" s="9">
        <f t="shared" si="237"/>
        <v>0</v>
      </c>
      <c r="X579" s="9" t="str">
        <f t="shared" si="241"/>
        <v/>
      </c>
      <c r="Y579" s="9" t="str">
        <f t="shared" ref="Y579:Y608" si="245">IF(J579="","",IF($H579&gt;0,ROUNDDOWN(($J579-$I579)*24,0),""))</f>
        <v/>
      </c>
      <c r="Z579" s="10" t="str">
        <f t="shared" ref="Z579:Z608" si="246">IF(J579="","",IF($H579&lt;0,($J579-$I579)*24,""))</f>
        <v/>
      </c>
      <c r="AA579" s="9">
        <f t="shared" si="238"/>
        <v>0</v>
      </c>
      <c r="AB579" s="11" t="e">
        <f>COUNTIF(H$2:H579,"&gt;0")/(COUNTIF(H$2:H579,"&lt;0")+COUNTIF(H$2:H579,"&gt;0"))</f>
        <v>#DIV/0!</v>
      </c>
      <c r="AC579" s="11" t="e">
        <f t="shared" si="239"/>
        <v>#DIV/0!</v>
      </c>
      <c r="AD579" s="8" t="e">
        <f t="shared" si="240"/>
        <v>#DIV/0!</v>
      </c>
      <c r="AE579" s="11" t="e">
        <f t="shared" si="226"/>
        <v>#DIV/0!</v>
      </c>
      <c r="AF579" s="11" t="e">
        <f t="shared" si="227"/>
        <v>#DIV/0!</v>
      </c>
      <c r="AG579" s="12" t="str">
        <f>IF(ISERROR(SUMIF($G$1:$G579,"&gt;0")/-SUMIF($G$1:$G579,"&lt;0"))=FALSE,SUMIF($G$1:$G579,"&gt;0")/-SUMIF($G$1:$G579,"&lt;0"),"")</f>
        <v/>
      </c>
      <c r="AH579" s="12"/>
      <c r="AI579" s="21" t="str">
        <f t="shared" ref="AI579:AI608" si="247">IF(SIGN($G579)=1,1,"")</f>
        <v/>
      </c>
      <c r="AJ579" s="21" t="str">
        <f t="shared" ref="AJ579:AJ608" si="248">IF(SIGN($G579)=-1,1,"")</f>
        <v/>
      </c>
      <c r="AK579" s="21" t="e">
        <f t="shared" ref="AK579:AK608" si="249">G579/H579</f>
        <v>#DIV/0!</v>
      </c>
    </row>
    <row r="580" spans="1:37" ht="18.75" customHeight="1" thickBot="1">
      <c r="A580" t="str">
        <f t="shared" si="243"/>
        <v/>
      </c>
      <c r="B580" s="73"/>
      <c r="C580" s="73"/>
      <c r="D580" s="73"/>
      <c r="E580" s="73"/>
      <c r="F580" s="73"/>
      <c r="G580" s="73"/>
      <c r="H580" s="73"/>
      <c r="I580" s="74"/>
      <c r="J580" s="74"/>
      <c r="K580" s="73"/>
      <c r="L580" s="6" t="str">
        <f t="shared" si="228"/>
        <v>Saturday</v>
      </c>
      <c r="M580" s="6" t="str">
        <f t="shared" si="229"/>
        <v>Saturday</v>
      </c>
      <c r="N580" s="6">
        <f t="shared" si="230"/>
        <v>1900</v>
      </c>
      <c r="O580" s="6">
        <f t="shared" si="231"/>
        <v>1</v>
      </c>
      <c r="P580" s="6">
        <f t="shared" si="232"/>
        <v>0</v>
      </c>
      <c r="Q580" s="6">
        <f t="shared" si="233"/>
        <v>0</v>
      </c>
      <c r="R580" s="6">
        <f t="shared" si="234"/>
        <v>0</v>
      </c>
      <c r="S580" s="6" t="str">
        <f t="shared" si="235"/>
        <v>1900/1/0</v>
      </c>
      <c r="T580" s="7">
        <f t="shared" si="242"/>
        <v>0</v>
      </c>
      <c r="U580" s="8">
        <f t="shared" si="236"/>
        <v>10000</v>
      </c>
      <c r="V580" s="7">
        <f t="shared" si="244"/>
        <v>0</v>
      </c>
      <c r="W580" s="9">
        <f t="shared" si="237"/>
        <v>0</v>
      </c>
      <c r="X580" s="9" t="str">
        <f t="shared" si="241"/>
        <v/>
      </c>
      <c r="Y580" s="9" t="str">
        <f t="shared" si="245"/>
        <v/>
      </c>
      <c r="Z580" s="10" t="str">
        <f t="shared" si="246"/>
        <v/>
      </c>
      <c r="AA580" s="9">
        <f t="shared" si="238"/>
        <v>0</v>
      </c>
      <c r="AB580" s="11" t="e">
        <f>COUNTIF(H$2:H580,"&gt;0")/(COUNTIF(H$2:H580,"&lt;0")+COUNTIF(H$2:H580,"&gt;0"))</f>
        <v>#DIV/0!</v>
      </c>
      <c r="AC580" s="11" t="e">
        <f t="shared" si="239"/>
        <v>#DIV/0!</v>
      </c>
      <c r="AD580" s="8" t="e">
        <f t="shared" si="240"/>
        <v>#DIV/0!</v>
      </c>
      <c r="AE580" s="11" t="e">
        <f t="shared" si="226"/>
        <v>#DIV/0!</v>
      </c>
      <c r="AF580" s="11" t="e">
        <f t="shared" si="227"/>
        <v>#DIV/0!</v>
      </c>
      <c r="AG580" s="12" t="str">
        <f>IF(ISERROR(SUMIF($G$1:$G580,"&gt;0")/-SUMIF($G$1:$G580,"&lt;0"))=FALSE,SUMIF($G$1:$G580,"&gt;0")/-SUMIF($G$1:$G580,"&lt;0"),"")</f>
        <v/>
      </c>
      <c r="AH580" s="12"/>
      <c r="AI580" s="21" t="str">
        <f t="shared" si="247"/>
        <v/>
      </c>
      <c r="AJ580" s="21" t="str">
        <f t="shared" si="248"/>
        <v/>
      </c>
      <c r="AK580" s="21" t="e">
        <f t="shared" si="249"/>
        <v>#DIV/0!</v>
      </c>
    </row>
    <row r="581" spans="1:37" ht="18.75" customHeight="1" thickBot="1">
      <c r="A581" t="str">
        <f t="shared" si="243"/>
        <v/>
      </c>
      <c r="B581" s="73"/>
      <c r="C581" s="73"/>
      <c r="D581" s="73"/>
      <c r="E581" s="73"/>
      <c r="F581" s="73"/>
      <c r="G581" s="73"/>
      <c r="H581" s="73"/>
      <c r="I581" s="74"/>
      <c r="J581" s="74"/>
      <c r="K581" s="73"/>
      <c r="L581" s="6" t="str">
        <f t="shared" si="228"/>
        <v>Saturday</v>
      </c>
      <c r="M581" s="6" t="str">
        <f t="shared" si="229"/>
        <v>Saturday</v>
      </c>
      <c r="N581" s="6">
        <f t="shared" si="230"/>
        <v>1900</v>
      </c>
      <c r="O581" s="6">
        <f t="shared" si="231"/>
        <v>1</v>
      </c>
      <c r="P581" s="6">
        <f t="shared" si="232"/>
        <v>0</v>
      </c>
      <c r="Q581" s="6">
        <f t="shared" si="233"/>
        <v>0</v>
      </c>
      <c r="R581" s="6">
        <f t="shared" si="234"/>
        <v>0</v>
      </c>
      <c r="S581" s="6" t="str">
        <f t="shared" si="235"/>
        <v>1900/1/0</v>
      </c>
      <c r="T581" s="7">
        <f t="shared" si="242"/>
        <v>0</v>
      </c>
      <c r="U581" s="8">
        <f t="shared" si="236"/>
        <v>10000</v>
      </c>
      <c r="V581" s="7">
        <f t="shared" si="244"/>
        <v>0</v>
      </c>
      <c r="W581" s="9">
        <f t="shared" si="237"/>
        <v>0</v>
      </c>
      <c r="X581" s="9" t="str">
        <f t="shared" si="241"/>
        <v/>
      </c>
      <c r="Y581" s="9" t="str">
        <f t="shared" si="245"/>
        <v/>
      </c>
      <c r="Z581" s="10" t="str">
        <f t="shared" si="246"/>
        <v/>
      </c>
      <c r="AA581" s="9">
        <f t="shared" si="238"/>
        <v>0</v>
      </c>
      <c r="AB581" s="11" t="e">
        <f>COUNTIF(H$2:H581,"&gt;0")/(COUNTIF(H$2:H581,"&lt;0")+COUNTIF(H$2:H581,"&gt;0"))</f>
        <v>#DIV/0!</v>
      </c>
      <c r="AC581" s="11" t="e">
        <f t="shared" si="239"/>
        <v>#DIV/0!</v>
      </c>
      <c r="AD581" s="8" t="e">
        <f t="shared" si="240"/>
        <v>#DIV/0!</v>
      </c>
      <c r="AE581" s="11" t="e">
        <f t="shared" si="226"/>
        <v>#DIV/0!</v>
      </c>
      <c r="AF581" s="11" t="e">
        <f t="shared" si="227"/>
        <v>#DIV/0!</v>
      </c>
      <c r="AG581" s="12" t="str">
        <f>IF(ISERROR(SUMIF($G$1:$G581,"&gt;0")/-SUMIF($G$1:$G581,"&lt;0"))=FALSE,SUMIF($G$1:$G581,"&gt;0")/-SUMIF($G$1:$G581,"&lt;0"),"")</f>
        <v/>
      </c>
      <c r="AH581" s="12"/>
      <c r="AI581" s="21" t="str">
        <f t="shared" si="247"/>
        <v/>
      </c>
      <c r="AJ581" s="21" t="str">
        <f t="shared" si="248"/>
        <v/>
      </c>
      <c r="AK581" s="21" t="e">
        <f t="shared" si="249"/>
        <v>#DIV/0!</v>
      </c>
    </row>
    <row r="582" spans="1:37" ht="18.75" customHeight="1" thickBot="1">
      <c r="A582" t="str">
        <f t="shared" si="243"/>
        <v/>
      </c>
      <c r="B582" s="73"/>
      <c r="C582" s="73"/>
      <c r="D582" s="73"/>
      <c r="E582" s="73"/>
      <c r="F582" s="73"/>
      <c r="G582" s="73"/>
      <c r="H582" s="73"/>
      <c r="I582" s="74"/>
      <c r="J582" s="74"/>
      <c r="K582" s="73"/>
      <c r="L582" s="6" t="str">
        <f t="shared" si="228"/>
        <v>Saturday</v>
      </c>
      <c r="M582" s="6" t="str">
        <f t="shared" si="229"/>
        <v>Saturday</v>
      </c>
      <c r="N582" s="6">
        <f t="shared" si="230"/>
        <v>1900</v>
      </c>
      <c r="O582" s="6">
        <f t="shared" si="231"/>
        <v>1</v>
      </c>
      <c r="P582" s="6">
        <f t="shared" si="232"/>
        <v>0</v>
      </c>
      <c r="Q582" s="6">
        <f t="shared" si="233"/>
        <v>0</v>
      </c>
      <c r="R582" s="6">
        <f t="shared" si="234"/>
        <v>0</v>
      </c>
      <c r="S582" s="6" t="str">
        <f t="shared" si="235"/>
        <v>1900/1/0</v>
      </c>
      <c r="T582" s="7">
        <f t="shared" si="242"/>
        <v>0</v>
      </c>
      <c r="U582" s="8">
        <f t="shared" si="236"/>
        <v>10000</v>
      </c>
      <c r="V582" s="7">
        <f t="shared" si="244"/>
        <v>0</v>
      </c>
      <c r="W582" s="9">
        <f t="shared" si="237"/>
        <v>0</v>
      </c>
      <c r="X582" s="9" t="str">
        <f t="shared" si="241"/>
        <v/>
      </c>
      <c r="Y582" s="9" t="str">
        <f t="shared" si="245"/>
        <v/>
      </c>
      <c r="Z582" s="10" t="str">
        <f t="shared" si="246"/>
        <v/>
      </c>
      <c r="AA582" s="9">
        <f t="shared" si="238"/>
        <v>0</v>
      </c>
      <c r="AB582" s="11" t="e">
        <f>COUNTIF(H$2:H582,"&gt;0")/(COUNTIF(H$2:H582,"&lt;0")+COUNTIF(H$2:H582,"&gt;0"))</f>
        <v>#DIV/0!</v>
      </c>
      <c r="AC582" s="11" t="e">
        <f t="shared" si="239"/>
        <v>#DIV/0!</v>
      </c>
      <c r="AD582" s="8" t="e">
        <f t="shared" si="240"/>
        <v>#DIV/0!</v>
      </c>
      <c r="AE582" s="11" t="e">
        <f t="shared" si="226"/>
        <v>#DIV/0!</v>
      </c>
      <c r="AF582" s="11" t="e">
        <f t="shared" si="227"/>
        <v>#DIV/0!</v>
      </c>
      <c r="AG582" s="12" t="str">
        <f>IF(ISERROR(SUMIF($G$1:$G582,"&gt;0")/-SUMIF($G$1:$G582,"&lt;0"))=FALSE,SUMIF($G$1:$G582,"&gt;0")/-SUMIF($G$1:$G582,"&lt;0"),"")</f>
        <v/>
      </c>
      <c r="AH582" s="12"/>
      <c r="AI582" s="21" t="str">
        <f t="shared" si="247"/>
        <v/>
      </c>
      <c r="AJ582" s="21" t="str">
        <f t="shared" si="248"/>
        <v/>
      </c>
      <c r="AK582" s="21" t="e">
        <f t="shared" si="249"/>
        <v>#DIV/0!</v>
      </c>
    </row>
    <row r="583" spans="1:37" ht="18.75" customHeight="1" thickBot="1">
      <c r="A583" t="str">
        <f t="shared" si="243"/>
        <v/>
      </c>
      <c r="B583" s="73"/>
      <c r="C583" s="73"/>
      <c r="D583" s="73"/>
      <c r="E583" s="73"/>
      <c r="F583" s="73"/>
      <c r="G583" s="73"/>
      <c r="H583" s="73"/>
      <c r="I583" s="74"/>
      <c r="J583" s="74"/>
      <c r="K583" s="73"/>
      <c r="L583" s="6" t="str">
        <f t="shared" si="228"/>
        <v>Saturday</v>
      </c>
      <c r="M583" s="6" t="str">
        <f t="shared" si="229"/>
        <v>Saturday</v>
      </c>
      <c r="N583" s="6">
        <f t="shared" si="230"/>
        <v>1900</v>
      </c>
      <c r="O583" s="6">
        <f t="shared" si="231"/>
        <v>1</v>
      </c>
      <c r="P583" s="6">
        <f t="shared" si="232"/>
        <v>0</v>
      </c>
      <c r="Q583" s="6">
        <f t="shared" si="233"/>
        <v>0</v>
      </c>
      <c r="R583" s="6">
        <f t="shared" si="234"/>
        <v>0</v>
      </c>
      <c r="S583" s="6" t="str">
        <f t="shared" si="235"/>
        <v>1900/1/0</v>
      </c>
      <c r="T583" s="7">
        <f t="shared" si="242"/>
        <v>0</v>
      </c>
      <c r="U583" s="8">
        <f t="shared" si="236"/>
        <v>10000</v>
      </c>
      <c r="V583" s="7">
        <f t="shared" si="244"/>
        <v>0</v>
      </c>
      <c r="W583" s="9">
        <f t="shared" si="237"/>
        <v>0</v>
      </c>
      <c r="X583" s="9" t="str">
        <f t="shared" si="241"/>
        <v/>
      </c>
      <c r="Y583" s="9" t="str">
        <f t="shared" si="245"/>
        <v/>
      </c>
      <c r="Z583" s="10" t="str">
        <f t="shared" si="246"/>
        <v/>
      </c>
      <c r="AA583" s="9">
        <f t="shared" si="238"/>
        <v>0</v>
      </c>
      <c r="AB583" s="11" t="e">
        <f>COUNTIF(H$2:H583,"&gt;0")/(COUNTIF(H$2:H583,"&lt;0")+COUNTIF(H$2:H583,"&gt;0"))</f>
        <v>#DIV/0!</v>
      </c>
      <c r="AC583" s="11" t="e">
        <f t="shared" si="239"/>
        <v>#DIV/0!</v>
      </c>
      <c r="AD583" s="8" t="e">
        <f t="shared" si="240"/>
        <v>#DIV/0!</v>
      </c>
      <c r="AE583" s="11" t="e">
        <f t="shared" si="226"/>
        <v>#DIV/0!</v>
      </c>
      <c r="AF583" s="11" t="e">
        <f t="shared" si="227"/>
        <v>#DIV/0!</v>
      </c>
      <c r="AG583" s="12" t="str">
        <f>IF(ISERROR(SUMIF($G$1:$G583,"&gt;0")/-SUMIF($G$1:$G583,"&lt;0"))=FALSE,SUMIF($G$1:$G583,"&gt;0")/-SUMIF($G$1:$G583,"&lt;0"),"")</f>
        <v/>
      </c>
      <c r="AH583" s="12"/>
      <c r="AI583" s="21" t="str">
        <f t="shared" si="247"/>
        <v/>
      </c>
      <c r="AJ583" s="21" t="str">
        <f t="shared" si="248"/>
        <v/>
      </c>
      <c r="AK583" s="21" t="e">
        <f t="shared" si="249"/>
        <v>#DIV/0!</v>
      </c>
    </row>
    <row r="584" spans="1:37" ht="18.75" customHeight="1" thickBot="1">
      <c r="A584" t="str">
        <f t="shared" si="243"/>
        <v/>
      </c>
      <c r="B584" s="73"/>
      <c r="C584" s="73"/>
      <c r="D584" s="73"/>
      <c r="E584" s="73"/>
      <c r="F584" s="73"/>
      <c r="G584" s="73"/>
      <c r="H584" s="73"/>
      <c r="I584" s="74"/>
      <c r="J584" s="74"/>
      <c r="K584" s="73"/>
      <c r="L584" s="6" t="str">
        <f t="shared" si="228"/>
        <v>Saturday</v>
      </c>
      <c r="M584" s="6" t="str">
        <f t="shared" si="229"/>
        <v>Saturday</v>
      </c>
      <c r="N584" s="6">
        <f t="shared" si="230"/>
        <v>1900</v>
      </c>
      <c r="O584" s="6">
        <f t="shared" si="231"/>
        <v>1</v>
      </c>
      <c r="P584" s="6">
        <f t="shared" si="232"/>
        <v>0</v>
      </c>
      <c r="Q584" s="6">
        <f t="shared" si="233"/>
        <v>0</v>
      </c>
      <c r="R584" s="6">
        <f t="shared" si="234"/>
        <v>0</v>
      </c>
      <c r="S584" s="6" t="str">
        <f t="shared" si="235"/>
        <v>1900/1/0</v>
      </c>
      <c r="T584" s="7">
        <f t="shared" si="242"/>
        <v>0</v>
      </c>
      <c r="U584" s="8">
        <f t="shared" si="236"/>
        <v>10000</v>
      </c>
      <c r="V584" s="7">
        <f t="shared" si="244"/>
        <v>0</v>
      </c>
      <c r="W584" s="9">
        <f t="shared" si="237"/>
        <v>0</v>
      </c>
      <c r="X584" s="9" t="str">
        <f t="shared" si="241"/>
        <v/>
      </c>
      <c r="Y584" s="9" t="str">
        <f t="shared" si="245"/>
        <v/>
      </c>
      <c r="Z584" s="10" t="str">
        <f t="shared" si="246"/>
        <v/>
      </c>
      <c r="AA584" s="9">
        <f t="shared" si="238"/>
        <v>0</v>
      </c>
      <c r="AB584" s="11" t="e">
        <f>COUNTIF(H$2:H584,"&gt;0")/(COUNTIF(H$2:H584,"&lt;0")+COUNTIF(H$2:H584,"&gt;0"))</f>
        <v>#DIV/0!</v>
      </c>
      <c r="AC584" s="11" t="e">
        <f t="shared" si="239"/>
        <v>#DIV/0!</v>
      </c>
      <c r="AD584" s="8" t="e">
        <f t="shared" si="240"/>
        <v>#DIV/0!</v>
      </c>
      <c r="AE584" s="11" t="e">
        <f t="shared" si="226"/>
        <v>#DIV/0!</v>
      </c>
      <c r="AF584" s="11" t="e">
        <f t="shared" si="227"/>
        <v>#DIV/0!</v>
      </c>
      <c r="AG584" s="12" t="str">
        <f>IF(ISERROR(SUMIF($G$1:$G584,"&gt;0")/-SUMIF($G$1:$G584,"&lt;0"))=FALSE,SUMIF($G$1:$G584,"&gt;0")/-SUMIF($G$1:$G584,"&lt;0"),"")</f>
        <v/>
      </c>
      <c r="AH584" s="12"/>
      <c r="AI584" s="21" t="str">
        <f t="shared" si="247"/>
        <v/>
      </c>
      <c r="AJ584" s="21" t="str">
        <f t="shared" si="248"/>
        <v/>
      </c>
      <c r="AK584" s="21" t="e">
        <f t="shared" si="249"/>
        <v>#DIV/0!</v>
      </c>
    </row>
    <row r="585" spans="1:37" ht="18.75" customHeight="1" thickBot="1">
      <c r="A585" t="str">
        <f t="shared" si="243"/>
        <v/>
      </c>
      <c r="B585" s="73"/>
      <c r="C585" s="73"/>
      <c r="D585" s="73"/>
      <c r="E585" s="73"/>
      <c r="F585" s="73"/>
      <c r="G585" s="73"/>
      <c r="H585" s="73"/>
      <c r="I585" s="74"/>
      <c r="J585" s="74"/>
      <c r="K585" s="73"/>
      <c r="L585" s="6" t="str">
        <f t="shared" si="228"/>
        <v>Saturday</v>
      </c>
      <c r="M585" s="6" t="str">
        <f t="shared" si="229"/>
        <v>Saturday</v>
      </c>
      <c r="N585" s="6">
        <f t="shared" si="230"/>
        <v>1900</v>
      </c>
      <c r="O585" s="6">
        <f t="shared" si="231"/>
        <v>1</v>
      </c>
      <c r="P585" s="6">
        <f t="shared" si="232"/>
        <v>0</v>
      </c>
      <c r="Q585" s="6">
        <f t="shared" si="233"/>
        <v>0</v>
      </c>
      <c r="R585" s="6">
        <f t="shared" si="234"/>
        <v>0</v>
      </c>
      <c r="S585" s="6" t="str">
        <f t="shared" si="235"/>
        <v>1900/1/0</v>
      </c>
      <c r="T585" s="7">
        <f t="shared" si="242"/>
        <v>0</v>
      </c>
      <c r="U585" s="8">
        <f t="shared" si="236"/>
        <v>10000</v>
      </c>
      <c r="V585" s="7">
        <f t="shared" si="244"/>
        <v>0</v>
      </c>
      <c r="W585" s="9">
        <f t="shared" si="237"/>
        <v>0</v>
      </c>
      <c r="X585" s="9" t="str">
        <f t="shared" si="241"/>
        <v/>
      </c>
      <c r="Y585" s="9" t="str">
        <f t="shared" si="245"/>
        <v/>
      </c>
      <c r="Z585" s="10" t="str">
        <f t="shared" si="246"/>
        <v/>
      </c>
      <c r="AA585" s="9">
        <f t="shared" si="238"/>
        <v>0</v>
      </c>
      <c r="AB585" s="11" t="e">
        <f>COUNTIF(H$2:H585,"&gt;0")/(COUNTIF(H$2:H585,"&lt;0")+COUNTIF(H$2:H585,"&gt;0"))</f>
        <v>#DIV/0!</v>
      </c>
      <c r="AC585" s="11" t="e">
        <f t="shared" si="239"/>
        <v>#DIV/0!</v>
      </c>
      <c r="AD585" s="8" t="e">
        <f t="shared" si="240"/>
        <v>#DIV/0!</v>
      </c>
      <c r="AE585" s="11" t="e">
        <f t="shared" si="226"/>
        <v>#DIV/0!</v>
      </c>
      <c r="AF585" s="11" t="e">
        <f t="shared" si="227"/>
        <v>#DIV/0!</v>
      </c>
      <c r="AG585" s="12" t="str">
        <f>IF(ISERROR(SUMIF($G$1:$G585,"&gt;0")/-SUMIF($G$1:$G585,"&lt;0"))=FALSE,SUMIF($G$1:$G585,"&gt;0")/-SUMIF($G$1:$G585,"&lt;0"),"")</f>
        <v/>
      </c>
      <c r="AH585" s="12"/>
      <c r="AI585" s="21" t="str">
        <f t="shared" si="247"/>
        <v/>
      </c>
      <c r="AJ585" s="21" t="str">
        <f t="shared" si="248"/>
        <v/>
      </c>
      <c r="AK585" s="21" t="e">
        <f t="shared" si="249"/>
        <v>#DIV/0!</v>
      </c>
    </row>
    <row r="586" spans="1:37" ht="18.75" customHeight="1" thickBot="1">
      <c r="A586" t="str">
        <f t="shared" si="243"/>
        <v/>
      </c>
      <c r="B586" s="73"/>
      <c r="C586" s="73"/>
      <c r="D586" s="73"/>
      <c r="E586" s="73"/>
      <c r="F586" s="73"/>
      <c r="G586" s="73"/>
      <c r="H586" s="73"/>
      <c r="I586" s="74"/>
      <c r="J586" s="74"/>
      <c r="K586" s="73"/>
      <c r="L586" s="6" t="str">
        <f t="shared" si="228"/>
        <v>Saturday</v>
      </c>
      <c r="M586" s="6" t="str">
        <f t="shared" si="229"/>
        <v>Saturday</v>
      </c>
      <c r="N586" s="6">
        <f t="shared" si="230"/>
        <v>1900</v>
      </c>
      <c r="O586" s="6">
        <f t="shared" si="231"/>
        <v>1</v>
      </c>
      <c r="P586" s="6">
        <f t="shared" si="232"/>
        <v>0</v>
      </c>
      <c r="Q586" s="6">
        <f t="shared" si="233"/>
        <v>0</v>
      </c>
      <c r="R586" s="6">
        <f t="shared" si="234"/>
        <v>0</v>
      </c>
      <c r="S586" s="6" t="str">
        <f t="shared" si="235"/>
        <v>1900/1/0</v>
      </c>
      <c r="T586" s="7">
        <f t="shared" si="242"/>
        <v>0</v>
      </c>
      <c r="U586" s="8">
        <f t="shared" si="236"/>
        <v>10000</v>
      </c>
      <c r="V586" s="7">
        <f t="shared" si="244"/>
        <v>0</v>
      </c>
      <c r="W586" s="9">
        <f t="shared" si="237"/>
        <v>0</v>
      </c>
      <c r="X586" s="9" t="str">
        <f t="shared" si="241"/>
        <v/>
      </c>
      <c r="Y586" s="9" t="str">
        <f t="shared" si="245"/>
        <v/>
      </c>
      <c r="Z586" s="10" t="str">
        <f t="shared" si="246"/>
        <v/>
      </c>
      <c r="AA586" s="9">
        <f t="shared" si="238"/>
        <v>0</v>
      </c>
      <c r="AB586" s="11" t="e">
        <f>COUNTIF(H$2:H586,"&gt;0")/(COUNTIF(H$2:H586,"&lt;0")+COUNTIF(H$2:H586,"&gt;0"))</f>
        <v>#DIV/0!</v>
      </c>
      <c r="AC586" s="11" t="e">
        <f t="shared" si="239"/>
        <v>#DIV/0!</v>
      </c>
      <c r="AD586" s="8" t="e">
        <f t="shared" si="240"/>
        <v>#DIV/0!</v>
      </c>
      <c r="AE586" s="11" t="e">
        <f t="shared" si="226"/>
        <v>#DIV/0!</v>
      </c>
      <c r="AF586" s="11" t="e">
        <f t="shared" si="227"/>
        <v>#DIV/0!</v>
      </c>
      <c r="AG586" s="12" t="str">
        <f>IF(ISERROR(SUMIF($G$1:$G586,"&gt;0")/-SUMIF($G$1:$G586,"&lt;0"))=FALSE,SUMIF($G$1:$G586,"&gt;0")/-SUMIF($G$1:$G586,"&lt;0"),"")</f>
        <v/>
      </c>
      <c r="AH586" s="12"/>
      <c r="AI586" s="21" t="str">
        <f t="shared" si="247"/>
        <v/>
      </c>
      <c r="AJ586" s="21" t="str">
        <f t="shared" si="248"/>
        <v/>
      </c>
      <c r="AK586" s="21" t="e">
        <f t="shared" si="249"/>
        <v>#DIV/0!</v>
      </c>
    </row>
    <row r="587" spans="1:37" ht="18.75" customHeight="1" thickBot="1">
      <c r="A587" t="str">
        <f t="shared" si="243"/>
        <v/>
      </c>
      <c r="B587" s="73"/>
      <c r="C587" s="73"/>
      <c r="D587" s="73"/>
      <c r="E587" s="73"/>
      <c r="F587" s="73"/>
      <c r="G587" s="73"/>
      <c r="H587" s="73"/>
      <c r="I587" s="74"/>
      <c r="J587" s="74"/>
      <c r="K587" s="73"/>
      <c r="L587" s="6" t="str">
        <f t="shared" si="228"/>
        <v>Saturday</v>
      </c>
      <c r="M587" s="6" t="str">
        <f t="shared" si="229"/>
        <v>Saturday</v>
      </c>
      <c r="N587" s="6">
        <f t="shared" si="230"/>
        <v>1900</v>
      </c>
      <c r="O587" s="6">
        <f t="shared" si="231"/>
        <v>1</v>
      </c>
      <c r="P587" s="6">
        <f t="shared" si="232"/>
        <v>0</v>
      </c>
      <c r="Q587" s="6">
        <f t="shared" si="233"/>
        <v>0</v>
      </c>
      <c r="R587" s="6">
        <f t="shared" si="234"/>
        <v>0</v>
      </c>
      <c r="S587" s="6" t="str">
        <f t="shared" si="235"/>
        <v>1900/1/0</v>
      </c>
      <c r="T587" s="7">
        <f t="shared" si="242"/>
        <v>0</v>
      </c>
      <c r="U587" s="8">
        <f t="shared" si="236"/>
        <v>10000</v>
      </c>
      <c r="V587" s="7">
        <f t="shared" si="244"/>
        <v>0</v>
      </c>
      <c r="W587" s="9">
        <f t="shared" si="237"/>
        <v>0</v>
      </c>
      <c r="X587" s="9" t="str">
        <f t="shared" si="241"/>
        <v/>
      </c>
      <c r="Y587" s="9" t="str">
        <f t="shared" si="245"/>
        <v/>
      </c>
      <c r="Z587" s="10" t="str">
        <f t="shared" si="246"/>
        <v/>
      </c>
      <c r="AA587" s="9">
        <f t="shared" si="238"/>
        <v>0</v>
      </c>
      <c r="AB587" s="11" t="e">
        <f>COUNTIF(H$2:H587,"&gt;0")/(COUNTIF(H$2:H587,"&lt;0")+COUNTIF(H$2:H587,"&gt;0"))</f>
        <v>#DIV/0!</v>
      </c>
      <c r="AC587" s="11" t="e">
        <f t="shared" si="239"/>
        <v>#DIV/0!</v>
      </c>
      <c r="AD587" s="8" t="e">
        <f t="shared" si="240"/>
        <v>#DIV/0!</v>
      </c>
      <c r="AE587" s="11" t="e">
        <f t="shared" si="226"/>
        <v>#DIV/0!</v>
      </c>
      <c r="AF587" s="11" t="e">
        <f t="shared" si="227"/>
        <v>#DIV/0!</v>
      </c>
      <c r="AG587" s="12" t="str">
        <f>IF(ISERROR(SUMIF($G$1:$G587,"&gt;0")/-SUMIF($G$1:$G587,"&lt;0"))=FALSE,SUMIF($G$1:$G587,"&gt;0")/-SUMIF($G$1:$G587,"&lt;0"),"")</f>
        <v/>
      </c>
      <c r="AH587" s="12"/>
      <c r="AI587" s="21" t="str">
        <f t="shared" si="247"/>
        <v/>
      </c>
      <c r="AJ587" s="21" t="str">
        <f t="shared" si="248"/>
        <v/>
      </c>
      <c r="AK587" s="21" t="e">
        <f t="shared" si="249"/>
        <v>#DIV/0!</v>
      </c>
    </row>
    <row r="588" spans="1:37" ht="18.75" customHeight="1" thickBot="1">
      <c r="A588" t="str">
        <f t="shared" si="243"/>
        <v/>
      </c>
      <c r="B588" s="73"/>
      <c r="C588" s="73"/>
      <c r="D588" s="73"/>
      <c r="E588" s="73"/>
      <c r="F588" s="73"/>
      <c r="G588" s="73"/>
      <c r="H588" s="73"/>
      <c r="I588" s="74"/>
      <c r="J588" s="74"/>
      <c r="K588" s="73"/>
      <c r="L588" s="6" t="str">
        <f t="shared" si="228"/>
        <v>Saturday</v>
      </c>
      <c r="M588" s="6" t="str">
        <f t="shared" si="229"/>
        <v>Saturday</v>
      </c>
      <c r="N588" s="6">
        <f t="shared" si="230"/>
        <v>1900</v>
      </c>
      <c r="O588" s="6">
        <f t="shared" si="231"/>
        <v>1</v>
      </c>
      <c r="P588" s="6">
        <f t="shared" si="232"/>
        <v>0</v>
      </c>
      <c r="Q588" s="6">
        <f t="shared" si="233"/>
        <v>0</v>
      </c>
      <c r="R588" s="6">
        <f t="shared" si="234"/>
        <v>0</v>
      </c>
      <c r="S588" s="6" t="str">
        <f t="shared" si="235"/>
        <v>1900/1/0</v>
      </c>
      <c r="T588" s="7">
        <f t="shared" si="242"/>
        <v>0</v>
      </c>
      <c r="U588" s="8">
        <f t="shared" si="236"/>
        <v>10000</v>
      </c>
      <c r="V588" s="7">
        <f t="shared" si="244"/>
        <v>0</v>
      </c>
      <c r="W588" s="9">
        <f t="shared" si="237"/>
        <v>0</v>
      </c>
      <c r="X588" s="9" t="str">
        <f t="shared" si="241"/>
        <v/>
      </c>
      <c r="Y588" s="9" t="str">
        <f t="shared" si="245"/>
        <v/>
      </c>
      <c r="Z588" s="10" t="str">
        <f t="shared" si="246"/>
        <v/>
      </c>
      <c r="AA588" s="9">
        <f t="shared" si="238"/>
        <v>0</v>
      </c>
      <c r="AB588" s="11" t="e">
        <f>COUNTIF(H$2:H588,"&gt;0")/(COUNTIF(H$2:H588,"&lt;0")+COUNTIF(H$2:H588,"&gt;0"))</f>
        <v>#DIV/0!</v>
      </c>
      <c r="AC588" s="11" t="e">
        <f t="shared" si="239"/>
        <v>#DIV/0!</v>
      </c>
      <c r="AD588" s="8" t="e">
        <f t="shared" si="240"/>
        <v>#DIV/0!</v>
      </c>
      <c r="AE588" s="11" t="e">
        <f t="shared" si="226"/>
        <v>#DIV/0!</v>
      </c>
      <c r="AF588" s="11" t="e">
        <f t="shared" si="227"/>
        <v>#DIV/0!</v>
      </c>
      <c r="AG588" s="12" t="str">
        <f>IF(ISERROR(SUMIF($G$1:$G588,"&gt;0")/-SUMIF($G$1:$G588,"&lt;0"))=FALSE,SUMIF($G$1:$G588,"&gt;0")/-SUMIF($G$1:$G588,"&lt;0"),"")</f>
        <v/>
      </c>
      <c r="AH588" s="12"/>
      <c r="AI588" s="21" t="str">
        <f t="shared" si="247"/>
        <v/>
      </c>
      <c r="AJ588" s="21" t="str">
        <f t="shared" si="248"/>
        <v/>
      </c>
      <c r="AK588" s="21" t="e">
        <f t="shared" si="249"/>
        <v>#DIV/0!</v>
      </c>
    </row>
    <row r="589" spans="1:37" ht="18.75" customHeight="1" thickBot="1">
      <c r="A589" t="str">
        <f t="shared" si="243"/>
        <v/>
      </c>
      <c r="B589" s="73"/>
      <c r="C589" s="73"/>
      <c r="D589" s="73"/>
      <c r="E589" s="73"/>
      <c r="F589" s="73"/>
      <c r="G589" s="73"/>
      <c r="H589" s="73"/>
      <c r="I589" s="74"/>
      <c r="J589" s="74"/>
      <c r="K589" s="73"/>
      <c r="L589" s="6" t="str">
        <f t="shared" si="228"/>
        <v>Saturday</v>
      </c>
      <c r="M589" s="6" t="str">
        <f t="shared" si="229"/>
        <v>Saturday</v>
      </c>
      <c r="N589" s="6">
        <f t="shared" si="230"/>
        <v>1900</v>
      </c>
      <c r="O589" s="6">
        <f t="shared" si="231"/>
        <v>1</v>
      </c>
      <c r="P589" s="6">
        <f t="shared" si="232"/>
        <v>0</v>
      </c>
      <c r="Q589" s="6">
        <f t="shared" si="233"/>
        <v>0</v>
      </c>
      <c r="R589" s="6">
        <f t="shared" si="234"/>
        <v>0</v>
      </c>
      <c r="S589" s="6" t="str">
        <f t="shared" si="235"/>
        <v>1900/1/0</v>
      </c>
      <c r="T589" s="7">
        <f t="shared" si="242"/>
        <v>0</v>
      </c>
      <c r="U589" s="8">
        <f t="shared" si="236"/>
        <v>10000</v>
      </c>
      <c r="V589" s="7">
        <f t="shared" si="244"/>
        <v>0</v>
      </c>
      <c r="W589" s="9">
        <f t="shared" si="237"/>
        <v>0</v>
      </c>
      <c r="X589" s="9" t="str">
        <f t="shared" si="241"/>
        <v/>
      </c>
      <c r="Y589" s="9" t="str">
        <f t="shared" si="245"/>
        <v/>
      </c>
      <c r="Z589" s="10" t="str">
        <f t="shared" si="246"/>
        <v/>
      </c>
      <c r="AA589" s="9">
        <f t="shared" si="238"/>
        <v>0</v>
      </c>
      <c r="AB589" s="11" t="e">
        <f>COUNTIF(H$2:H589,"&gt;0")/(COUNTIF(H$2:H589,"&lt;0")+COUNTIF(H$2:H589,"&gt;0"))</f>
        <v>#DIV/0!</v>
      </c>
      <c r="AC589" s="11" t="e">
        <f t="shared" si="239"/>
        <v>#DIV/0!</v>
      </c>
      <c r="AD589" s="8" t="e">
        <f t="shared" si="240"/>
        <v>#DIV/0!</v>
      </c>
      <c r="AE589" s="11" t="e">
        <f t="shared" si="226"/>
        <v>#DIV/0!</v>
      </c>
      <c r="AF589" s="11" t="e">
        <f t="shared" si="227"/>
        <v>#DIV/0!</v>
      </c>
      <c r="AG589" s="12" t="str">
        <f>IF(ISERROR(SUMIF($G$1:$G589,"&gt;0")/-SUMIF($G$1:$G589,"&lt;0"))=FALSE,SUMIF($G$1:$G589,"&gt;0")/-SUMIF($G$1:$G589,"&lt;0"),"")</f>
        <v/>
      </c>
      <c r="AH589" s="12"/>
      <c r="AI589" s="21" t="str">
        <f t="shared" si="247"/>
        <v/>
      </c>
      <c r="AJ589" s="21" t="str">
        <f t="shared" si="248"/>
        <v/>
      </c>
      <c r="AK589" s="21" t="e">
        <f t="shared" si="249"/>
        <v>#DIV/0!</v>
      </c>
    </row>
    <row r="590" spans="1:37" ht="18.75" customHeight="1" thickBot="1">
      <c r="A590" t="str">
        <f t="shared" si="243"/>
        <v/>
      </c>
      <c r="B590" s="73"/>
      <c r="C590" s="73"/>
      <c r="D590" s="73"/>
      <c r="E590" s="73"/>
      <c r="F590" s="73"/>
      <c r="G590" s="73"/>
      <c r="H590" s="73"/>
      <c r="I590" s="74"/>
      <c r="J590" s="74"/>
      <c r="K590" s="73"/>
      <c r="L590" s="6" t="str">
        <f t="shared" si="228"/>
        <v>Saturday</v>
      </c>
      <c r="M590" s="6" t="str">
        <f t="shared" si="229"/>
        <v>Saturday</v>
      </c>
      <c r="N590" s="6">
        <f t="shared" si="230"/>
        <v>1900</v>
      </c>
      <c r="O590" s="6">
        <f t="shared" si="231"/>
        <v>1</v>
      </c>
      <c r="P590" s="6">
        <f t="shared" si="232"/>
        <v>0</v>
      </c>
      <c r="Q590" s="6">
        <f t="shared" si="233"/>
        <v>0</v>
      </c>
      <c r="R590" s="6">
        <f t="shared" si="234"/>
        <v>0</v>
      </c>
      <c r="S590" s="6" t="str">
        <f t="shared" si="235"/>
        <v>1900/1/0</v>
      </c>
      <c r="T590" s="7">
        <f t="shared" si="242"/>
        <v>0</v>
      </c>
      <c r="U590" s="8">
        <f t="shared" si="236"/>
        <v>10000</v>
      </c>
      <c r="V590" s="7">
        <f t="shared" si="244"/>
        <v>0</v>
      </c>
      <c r="W590" s="9">
        <f t="shared" si="237"/>
        <v>0</v>
      </c>
      <c r="X590" s="9" t="str">
        <f t="shared" si="241"/>
        <v/>
      </c>
      <c r="Y590" s="9" t="str">
        <f t="shared" si="245"/>
        <v/>
      </c>
      <c r="Z590" s="10" t="str">
        <f t="shared" si="246"/>
        <v/>
      </c>
      <c r="AA590" s="9">
        <f t="shared" si="238"/>
        <v>0</v>
      </c>
      <c r="AB590" s="11" t="e">
        <f>COUNTIF(H$2:H590,"&gt;0")/(COUNTIF(H$2:H590,"&lt;0")+COUNTIF(H$2:H590,"&gt;0"))</f>
        <v>#DIV/0!</v>
      </c>
      <c r="AC590" s="11" t="e">
        <f t="shared" si="239"/>
        <v>#DIV/0!</v>
      </c>
      <c r="AD590" s="8" t="e">
        <f t="shared" si="240"/>
        <v>#DIV/0!</v>
      </c>
      <c r="AE590" s="11" t="e">
        <f t="shared" si="226"/>
        <v>#DIV/0!</v>
      </c>
      <c r="AF590" s="11" t="e">
        <f t="shared" si="227"/>
        <v>#DIV/0!</v>
      </c>
      <c r="AG590" s="12" t="str">
        <f>IF(ISERROR(SUMIF($G$1:$G590,"&gt;0")/-SUMIF($G$1:$G590,"&lt;0"))=FALSE,SUMIF($G$1:$G590,"&gt;0")/-SUMIF($G$1:$G590,"&lt;0"),"")</f>
        <v/>
      </c>
      <c r="AH590" s="12"/>
      <c r="AI590" s="21" t="str">
        <f t="shared" si="247"/>
        <v/>
      </c>
      <c r="AJ590" s="21" t="str">
        <f t="shared" si="248"/>
        <v/>
      </c>
      <c r="AK590" s="21" t="e">
        <f t="shared" si="249"/>
        <v>#DIV/0!</v>
      </c>
    </row>
    <row r="591" spans="1:37" ht="18.75" customHeight="1" thickBot="1">
      <c r="A591" t="str">
        <f t="shared" si="243"/>
        <v/>
      </c>
      <c r="B591" s="73"/>
      <c r="C591" s="73"/>
      <c r="D591" s="73"/>
      <c r="E591" s="73"/>
      <c r="F591" s="73"/>
      <c r="G591" s="73"/>
      <c r="H591" s="73"/>
      <c r="I591" s="74"/>
      <c r="J591" s="74"/>
      <c r="K591" s="73"/>
      <c r="L591" s="6" t="str">
        <f t="shared" si="228"/>
        <v>Saturday</v>
      </c>
      <c r="M591" s="6" t="str">
        <f t="shared" si="229"/>
        <v>Saturday</v>
      </c>
      <c r="N591" s="6">
        <f t="shared" si="230"/>
        <v>1900</v>
      </c>
      <c r="O591" s="6">
        <f t="shared" si="231"/>
        <v>1</v>
      </c>
      <c r="P591" s="6">
        <f t="shared" si="232"/>
        <v>0</v>
      </c>
      <c r="Q591" s="6">
        <f t="shared" si="233"/>
        <v>0</v>
      </c>
      <c r="R591" s="6">
        <f t="shared" si="234"/>
        <v>0</v>
      </c>
      <c r="S591" s="6" t="str">
        <f t="shared" si="235"/>
        <v>1900/1/0</v>
      </c>
      <c r="T591" s="7">
        <f t="shared" si="242"/>
        <v>0</v>
      </c>
      <c r="U591" s="8">
        <f t="shared" si="236"/>
        <v>10000</v>
      </c>
      <c r="V591" s="7">
        <f t="shared" si="244"/>
        <v>0</v>
      </c>
      <c r="W591" s="9">
        <f t="shared" si="237"/>
        <v>0</v>
      </c>
      <c r="X591" s="9" t="str">
        <f t="shared" si="241"/>
        <v/>
      </c>
      <c r="Y591" s="9" t="str">
        <f t="shared" si="245"/>
        <v/>
      </c>
      <c r="Z591" s="10" t="str">
        <f t="shared" si="246"/>
        <v/>
      </c>
      <c r="AA591" s="9">
        <f t="shared" si="238"/>
        <v>0</v>
      </c>
      <c r="AB591" s="11" t="e">
        <f>COUNTIF(H$2:H591,"&gt;0")/(COUNTIF(H$2:H591,"&lt;0")+COUNTIF(H$2:H591,"&gt;0"))</f>
        <v>#DIV/0!</v>
      </c>
      <c r="AC591" s="11" t="e">
        <f t="shared" si="239"/>
        <v>#DIV/0!</v>
      </c>
      <c r="AD591" s="8" t="e">
        <f t="shared" si="240"/>
        <v>#DIV/0!</v>
      </c>
      <c r="AE591" s="11" t="e">
        <f t="shared" si="226"/>
        <v>#DIV/0!</v>
      </c>
      <c r="AF591" s="11" t="e">
        <f t="shared" si="227"/>
        <v>#DIV/0!</v>
      </c>
      <c r="AG591" s="12" t="str">
        <f>IF(ISERROR(SUMIF($G$1:$G591,"&gt;0")/-SUMIF($G$1:$G591,"&lt;0"))=FALSE,SUMIF($G$1:$G591,"&gt;0")/-SUMIF($G$1:$G591,"&lt;0"),"")</f>
        <v/>
      </c>
      <c r="AH591" s="12"/>
      <c r="AI591" s="21" t="str">
        <f t="shared" si="247"/>
        <v/>
      </c>
      <c r="AJ591" s="21" t="str">
        <f t="shared" si="248"/>
        <v/>
      </c>
      <c r="AK591" s="21" t="e">
        <f t="shared" si="249"/>
        <v>#DIV/0!</v>
      </c>
    </row>
    <row r="592" spans="1:37" ht="18.75" customHeight="1" thickBot="1">
      <c r="A592" t="str">
        <f t="shared" si="243"/>
        <v/>
      </c>
      <c r="B592" s="73"/>
      <c r="C592" s="73"/>
      <c r="D592" s="73"/>
      <c r="E592" s="73"/>
      <c r="F592" s="73"/>
      <c r="G592" s="73"/>
      <c r="H592" s="73"/>
      <c r="I592" s="74"/>
      <c r="J592" s="74"/>
      <c r="K592" s="73"/>
      <c r="L592" s="6" t="str">
        <f t="shared" si="228"/>
        <v>Saturday</v>
      </c>
      <c r="M592" s="6" t="str">
        <f t="shared" si="229"/>
        <v>Saturday</v>
      </c>
      <c r="N592" s="6">
        <f t="shared" si="230"/>
        <v>1900</v>
      </c>
      <c r="O592" s="6">
        <f t="shared" si="231"/>
        <v>1</v>
      </c>
      <c r="P592" s="6">
        <f t="shared" si="232"/>
        <v>0</v>
      </c>
      <c r="Q592" s="6">
        <f t="shared" si="233"/>
        <v>0</v>
      </c>
      <c r="R592" s="6">
        <f t="shared" si="234"/>
        <v>0</v>
      </c>
      <c r="S592" s="6" t="str">
        <f t="shared" si="235"/>
        <v>1900/1/0</v>
      </c>
      <c r="T592" s="7">
        <f t="shared" si="242"/>
        <v>0</v>
      </c>
      <c r="U592" s="8">
        <f t="shared" si="236"/>
        <v>10000</v>
      </c>
      <c r="V592" s="7">
        <f t="shared" si="244"/>
        <v>0</v>
      </c>
      <c r="W592" s="9">
        <f t="shared" si="237"/>
        <v>0</v>
      </c>
      <c r="X592" s="9" t="str">
        <f t="shared" si="241"/>
        <v/>
      </c>
      <c r="Y592" s="9" t="str">
        <f t="shared" si="245"/>
        <v/>
      </c>
      <c r="Z592" s="10" t="str">
        <f t="shared" si="246"/>
        <v/>
      </c>
      <c r="AA592" s="9">
        <f t="shared" si="238"/>
        <v>0</v>
      </c>
      <c r="AB592" s="11" t="e">
        <f>COUNTIF(H$2:H592,"&gt;0")/(COUNTIF(H$2:H592,"&lt;0")+COUNTIF(H$2:H592,"&gt;0"))</f>
        <v>#DIV/0!</v>
      </c>
      <c r="AC592" s="11" t="e">
        <f t="shared" si="239"/>
        <v>#DIV/0!</v>
      </c>
      <c r="AD592" s="8" t="e">
        <f t="shared" si="240"/>
        <v>#DIV/0!</v>
      </c>
      <c r="AE592" s="11" t="e">
        <f t="shared" si="226"/>
        <v>#DIV/0!</v>
      </c>
      <c r="AF592" s="11" t="e">
        <f t="shared" si="227"/>
        <v>#DIV/0!</v>
      </c>
      <c r="AG592" s="12" t="str">
        <f>IF(ISERROR(SUMIF($G$1:$G592,"&gt;0")/-SUMIF($G$1:$G592,"&lt;0"))=FALSE,SUMIF($G$1:$G592,"&gt;0")/-SUMIF($G$1:$G592,"&lt;0"),"")</f>
        <v/>
      </c>
      <c r="AH592" s="12"/>
      <c r="AI592" s="21" t="str">
        <f t="shared" si="247"/>
        <v/>
      </c>
      <c r="AJ592" s="21" t="str">
        <f t="shared" si="248"/>
        <v/>
      </c>
      <c r="AK592" s="21" t="e">
        <f t="shared" si="249"/>
        <v>#DIV/0!</v>
      </c>
    </row>
    <row r="593" spans="1:37" ht="18.75" customHeight="1" thickBot="1">
      <c r="A593" t="str">
        <f t="shared" si="243"/>
        <v/>
      </c>
      <c r="B593" s="73"/>
      <c r="C593" s="73"/>
      <c r="D593" s="73"/>
      <c r="E593" s="73"/>
      <c r="F593" s="73"/>
      <c r="G593" s="73"/>
      <c r="H593" s="73"/>
      <c r="I593" s="74"/>
      <c r="J593" s="74"/>
      <c r="K593" s="73"/>
      <c r="L593" s="6" t="str">
        <f t="shared" si="228"/>
        <v>Saturday</v>
      </c>
      <c r="M593" s="6" t="str">
        <f t="shared" si="229"/>
        <v>Saturday</v>
      </c>
      <c r="N593" s="6">
        <f t="shared" si="230"/>
        <v>1900</v>
      </c>
      <c r="O593" s="6">
        <f t="shared" si="231"/>
        <v>1</v>
      </c>
      <c r="P593" s="6">
        <f t="shared" si="232"/>
        <v>0</v>
      </c>
      <c r="Q593" s="6">
        <f t="shared" si="233"/>
        <v>0</v>
      </c>
      <c r="R593" s="6">
        <f t="shared" si="234"/>
        <v>0</v>
      </c>
      <c r="S593" s="6" t="str">
        <f t="shared" si="235"/>
        <v>1900/1/0</v>
      </c>
      <c r="T593" s="7">
        <f t="shared" si="242"/>
        <v>0</v>
      </c>
      <c r="U593" s="8">
        <f t="shared" si="236"/>
        <v>10000</v>
      </c>
      <c r="V593" s="7">
        <f t="shared" si="244"/>
        <v>0</v>
      </c>
      <c r="W593" s="9">
        <f t="shared" si="237"/>
        <v>0</v>
      </c>
      <c r="X593" s="9" t="str">
        <f t="shared" si="241"/>
        <v/>
      </c>
      <c r="Y593" s="9" t="str">
        <f t="shared" si="245"/>
        <v/>
      </c>
      <c r="Z593" s="10" t="str">
        <f t="shared" si="246"/>
        <v/>
      </c>
      <c r="AA593" s="9">
        <f t="shared" si="238"/>
        <v>0</v>
      </c>
      <c r="AB593" s="11" t="e">
        <f>COUNTIF(H$2:H593,"&gt;0")/(COUNTIF(H$2:H593,"&lt;0")+COUNTIF(H$2:H593,"&gt;0"))</f>
        <v>#DIV/0!</v>
      </c>
      <c r="AC593" s="11" t="e">
        <f t="shared" si="239"/>
        <v>#DIV/0!</v>
      </c>
      <c r="AD593" s="8" t="e">
        <f t="shared" si="240"/>
        <v>#DIV/0!</v>
      </c>
      <c r="AE593" s="11" t="e">
        <f t="shared" si="226"/>
        <v>#DIV/0!</v>
      </c>
      <c r="AF593" s="11" t="e">
        <f t="shared" si="227"/>
        <v>#DIV/0!</v>
      </c>
      <c r="AG593" s="12" t="str">
        <f>IF(ISERROR(SUMIF($G$1:$G593,"&gt;0")/-SUMIF($G$1:$G593,"&lt;0"))=FALSE,SUMIF($G$1:$G593,"&gt;0")/-SUMIF($G$1:$G593,"&lt;0"),"")</f>
        <v/>
      </c>
      <c r="AH593" s="12"/>
      <c r="AI593" s="21" t="str">
        <f t="shared" si="247"/>
        <v/>
      </c>
      <c r="AJ593" s="21" t="str">
        <f t="shared" si="248"/>
        <v/>
      </c>
      <c r="AK593" s="21" t="e">
        <f t="shared" si="249"/>
        <v>#DIV/0!</v>
      </c>
    </row>
    <row r="594" spans="1:37" ht="18.75" customHeight="1" thickBot="1">
      <c r="A594" t="str">
        <f t="shared" si="243"/>
        <v/>
      </c>
      <c r="B594" s="73"/>
      <c r="C594" s="73"/>
      <c r="D594" s="73"/>
      <c r="E594" s="73"/>
      <c r="F594" s="73"/>
      <c r="G594" s="73"/>
      <c r="H594" s="73"/>
      <c r="I594" s="74"/>
      <c r="J594" s="74"/>
      <c r="K594" s="73"/>
      <c r="L594" s="6" t="str">
        <f t="shared" si="228"/>
        <v>Saturday</v>
      </c>
      <c r="M594" s="6" t="str">
        <f t="shared" si="229"/>
        <v>Saturday</v>
      </c>
      <c r="N594" s="6">
        <f t="shared" si="230"/>
        <v>1900</v>
      </c>
      <c r="O594" s="6">
        <f t="shared" si="231"/>
        <v>1</v>
      </c>
      <c r="P594" s="6">
        <f t="shared" si="232"/>
        <v>0</v>
      </c>
      <c r="Q594" s="6">
        <f t="shared" si="233"/>
        <v>0</v>
      </c>
      <c r="R594" s="6">
        <f t="shared" si="234"/>
        <v>0</v>
      </c>
      <c r="S594" s="6" t="str">
        <f t="shared" si="235"/>
        <v>1900/1/0</v>
      </c>
      <c r="T594" s="7">
        <f t="shared" si="242"/>
        <v>0</v>
      </c>
      <c r="U594" s="8">
        <f t="shared" si="236"/>
        <v>10000</v>
      </c>
      <c r="V594" s="7">
        <f t="shared" si="244"/>
        <v>0</v>
      </c>
      <c r="W594" s="9">
        <f t="shared" si="237"/>
        <v>0</v>
      </c>
      <c r="X594" s="9" t="str">
        <f t="shared" si="241"/>
        <v/>
      </c>
      <c r="Y594" s="9" t="str">
        <f t="shared" si="245"/>
        <v/>
      </c>
      <c r="Z594" s="10" t="str">
        <f t="shared" si="246"/>
        <v/>
      </c>
      <c r="AA594" s="9">
        <f t="shared" si="238"/>
        <v>0</v>
      </c>
      <c r="AB594" s="11" t="e">
        <f>COUNTIF(H$2:H594,"&gt;0")/(COUNTIF(H$2:H594,"&lt;0")+COUNTIF(H$2:H594,"&gt;0"))</f>
        <v>#DIV/0!</v>
      </c>
      <c r="AC594" s="11" t="e">
        <f t="shared" si="239"/>
        <v>#DIV/0!</v>
      </c>
      <c r="AD594" s="8" t="e">
        <f t="shared" si="240"/>
        <v>#DIV/0!</v>
      </c>
      <c r="AE594" s="11" t="e">
        <f t="shared" si="226"/>
        <v>#DIV/0!</v>
      </c>
      <c r="AF594" s="11" t="e">
        <f t="shared" si="227"/>
        <v>#DIV/0!</v>
      </c>
      <c r="AG594" s="12" t="str">
        <f>IF(ISERROR(SUMIF($G$1:$G594,"&gt;0")/-SUMIF($G$1:$G594,"&lt;0"))=FALSE,SUMIF($G$1:$G594,"&gt;0")/-SUMIF($G$1:$G594,"&lt;0"),"")</f>
        <v/>
      </c>
      <c r="AH594" s="12"/>
      <c r="AI594" s="21" t="str">
        <f t="shared" si="247"/>
        <v/>
      </c>
      <c r="AJ594" s="21" t="str">
        <f t="shared" si="248"/>
        <v/>
      </c>
      <c r="AK594" s="21" t="e">
        <f t="shared" si="249"/>
        <v>#DIV/0!</v>
      </c>
    </row>
    <row r="595" spans="1:37" ht="18.75" customHeight="1" thickBot="1">
      <c r="A595" t="str">
        <f t="shared" si="243"/>
        <v/>
      </c>
      <c r="B595" s="73"/>
      <c r="C595" s="73"/>
      <c r="D595" s="73"/>
      <c r="E595" s="73"/>
      <c r="F595" s="73"/>
      <c r="G595" s="73"/>
      <c r="H595" s="73"/>
      <c r="I595" s="74"/>
      <c r="J595" s="74"/>
      <c r="K595" s="73"/>
      <c r="L595" s="6" t="str">
        <f t="shared" si="228"/>
        <v>Saturday</v>
      </c>
      <c r="M595" s="6" t="str">
        <f t="shared" si="229"/>
        <v>Saturday</v>
      </c>
      <c r="N595" s="6">
        <f t="shared" si="230"/>
        <v>1900</v>
      </c>
      <c r="O595" s="6">
        <f t="shared" si="231"/>
        <v>1</v>
      </c>
      <c r="P595" s="6">
        <f t="shared" si="232"/>
        <v>0</v>
      </c>
      <c r="Q595" s="6">
        <f t="shared" si="233"/>
        <v>0</v>
      </c>
      <c r="R595" s="6">
        <f t="shared" si="234"/>
        <v>0</v>
      </c>
      <c r="S595" s="6" t="str">
        <f t="shared" si="235"/>
        <v>1900/1/0</v>
      </c>
      <c r="T595" s="7">
        <f t="shared" si="242"/>
        <v>0</v>
      </c>
      <c r="U595" s="8">
        <f t="shared" si="236"/>
        <v>10000</v>
      </c>
      <c r="V595" s="7">
        <f t="shared" si="244"/>
        <v>0</v>
      </c>
      <c r="W595" s="9">
        <f t="shared" si="237"/>
        <v>0</v>
      </c>
      <c r="X595" s="9" t="str">
        <f t="shared" si="241"/>
        <v/>
      </c>
      <c r="Y595" s="9" t="str">
        <f t="shared" si="245"/>
        <v/>
      </c>
      <c r="Z595" s="10" t="str">
        <f t="shared" si="246"/>
        <v/>
      </c>
      <c r="AA595" s="9">
        <f t="shared" si="238"/>
        <v>0</v>
      </c>
      <c r="AB595" s="11" t="e">
        <f>COUNTIF(H$2:H595,"&gt;0")/(COUNTIF(H$2:H595,"&lt;0")+COUNTIF(H$2:H595,"&gt;0"))</f>
        <v>#DIV/0!</v>
      </c>
      <c r="AC595" s="11" t="e">
        <f t="shared" si="239"/>
        <v>#DIV/0!</v>
      </c>
      <c r="AD595" s="8" t="e">
        <f t="shared" si="240"/>
        <v>#DIV/0!</v>
      </c>
      <c r="AE595" s="11" t="e">
        <f t="shared" si="226"/>
        <v>#DIV/0!</v>
      </c>
      <c r="AF595" s="11" t="e">
        <f t="shared" si="227"/>
        <v>#DIV/0!</v>
      </c>
      <c r="AG595" s="12" t="str">
        <f>IF(ISERROR(SUMIF($G$1:$G595,"&gt;0")/-SUMIF($G$1:$G595,"&lt;0"))=FALSE,SUMIF($G$1:$G595,"&gt;0")/-SUMIF($G$1:$G595,"&lt;0"),"")</f>
        <v/>
      </c>
      <c r="AH595" s="12"/>
      <c r="AI595" s="21" t="str">
        <f t="shared" si="247"/>
        <v/>
      </c>
      <c r="AJ595" s="21" t="str">
        <f t="shared" si="248"/>
        <v/>
      </c>
      <c r="AK595" s="21" t="e">
        <f t="shared" si="249"/>
        <v>#DIV/0!</v>
      </c>
    </row>
    <row r="596" spans="1:37" ht="18.75" customHeight="1" thickBot="1">
      <c r="A596" t="str">
        <f t="shared" si="243"/>
        <v/>
      </c>
      <c r="B596" s="73"/>
      <c r="C596" s="73"/>
      <c r="D596" s="73"/>
      <c r="E596" s="73"/>
      <c r="F596" s="73"/>
      <c r="G596" s="73"/>
      <c r="H596" s="73"/>
      <c r="I596" s="74"/>
      <c r="J596" s="74"/>
      <c r="K596" s="73"/>
      <c r="L596" s="6" t="str">
        <f t="shared" si="228"/>
        <v>Saturday</v>
      </c>
      <c r="M596" s="6" t="str">
        <f t="shared" si="229"/>
        <v>Saturday</v>
      </c>
      <c r="N596" s="6">
        <f t="shared" si="230"/>
        <v>1900</v>
      </c>
      <c r="O596" s="6">
        <f t="shared" si="231"/>
        <v>1</v>
      </c>
      <c r="P596" s="6">
        <f t="shared" si="232"/>
        <v>0</v>
      </c>
      <c r="Q596" s="6">
        <f t="shared" si="233"/>
        <v>0</v>
      </c>
      <c r="R596" s="6">
        <f t="shared" si="234"/>
        <v>0</v>
      </c>
      <c r="S596" s="6" t="str">
        <f t="shared" si="235"/>
        <v>1900/1/0</v>
      </c>
      <c r="T596" s="7">
        <f t="shared" si="242"/>
        <v>0</v>
      </c>
      <c r="U596" s="8">
        <f t="shared" si="236"/>
        <v>10000</v>
      </c>
      <c r="V596" s="7">
        <f t="shared" si="244"/>
        <v>0</v>
      </c>
      <c r="W596" s="9">
        <f t="shared" si="237"/>
        <v>0</v>
      </c>
      <c r="X596" s="9" t="str">
        <f t="shared" si="241"/>
        <v/>
      </c>
      <c r="Y596" s="9" t="str">
        <f t="shared" si="245"/>
        <v/>
      </c>
      <c r="Z596" s="10" t="str">
        <f t="shared" si="246"/>
        <v/>
      </c>
      <c r="AA596" s="9">
        <f t="shared" si="238"/>
        <v>0</v>
      </c>
      <c r="AB596" s="11" t="e">
        <f>COUNTIF(H$2:H596,"&gt;0")/(COUNTIF(H$2:H596,"&lt;0")+COUNTIF(H$2:H596,"&gt;0"))</f>
        <v>#DIV/0!</v>
      </c>
      <c r="AC596" s="11" t="e">
        <f t="shared" si="239"/>
        <v>#DIV/0!</v>
      </c>
      <c r="AD596" s="8" t="e">
        <f t="shared" si="240"/>
        <v>#DIV/0!</v>
      </c>
      <c r="AE596" s="11" t="e">
        <f t="shared" si="226"/>
        <v>#DIV/0!</v>
      </c>
      <c r="AF596" s="11" t="e">
        <f t="shared" si="227"/>
        <v>#DIV/0!</v>
      </c>
      <c r="AG596" s="12" t="str">
        <f>IF(ISERROR(SUMIF($G$1:$G596,"&gt;0")/-SUMIF($G$1:$G596,"&lt;0"))=FALSE,SUMIF($G$1:$G596,"&gt;0")/-SUMIF($G$1:$G596,"&lt;0"),"")</f>
        <v/>
      </c>
      <c r="AH596" s="12"/>
      <c r="AI596" s="21" t="str">
        <f t="shared" si="247"/>
        <v/>
      </c>
      <c r="AJ596" s="21" t="str">
        <f t="shared" si="248"/>
        <v/>
      </c>
      <c r="AK596" s="21" t="e">
        <f t="shared" si="249"/>
        <v>#DIV/0!</v>
      </c>
    </row>
    <row r="597" spans="1:37" ht="18.75" customHeight="1" thickBot="1">
      <c r="A597" t="str">
        <f t="shared" si="243"/>
        <v/>
      </c>
      <c r="B597" s="73"/>
      <c r="C597" s="73"/>
      <c r="D597" s="73"/>
      <c r="E597" s="73"/>
      <c r="F597" s="73"/>
      <c r="G597" s="73"/>
      <c r="H597" s="73"/>
      <c r="I597" s="74"/>
      <c r="J597" s="74"/>
      <c r="K597" s="73"/>
      <c r="L597" s="6" t="str">
        <f t="shared" si="228"/>
        <v>Saturday</v>
      </c>
      <c r="M597" s="6" t="str">
        <f t="shared" si="229"/>
        <v>Saturday</v>
      </c>
      <c r="N597" s="6">
        <f t="shared" si="230"/>
        <v>1900</v>
      </c>
      <c r="O597" s="6">
        <f t="shared" si="231"/>
        <v>1</v>
      </c>
      <c r="P597" s="6">
        <f t="shared" si="232"/>
        <v>0</v>
      </c>
      <c r="Q597" s="6">
        <f t="shared" si="233"/>
        <v>0</v>
      </c>
      <c r="R597" s="6">
        <f t="shared" si="234"/>
        <v>0</v>
      </c>
      <c r="S597" s="6" t="str">
        <f t="shared" si="235"/>
        <v>1900/1/0</v>
      </c>
      <c r="T597" s="7">
        <f t="shared" si="242"/>
        <v>0</v>
      </c>
      <c r="U597" s="8">
        <f t="shared" si="236"/>
        <v>10000</v>
      </c>
      <c r="V597" s="7">
        <f t="shared" si="244"/>
        <v>0</v>
      </c>
      <c r="W597" s="9">
        <f t="shared" si="237"/>
        <v>0</v>
      </c>
      <c r="X597" s="9" t="str">
        <f t="shared" si="241"/>
        <v/>
      </c>
      <c r="Y597" s="9" t="str">
        <f t="shared" si="245"/>
        <v/>
      </c>
      <c r="Z597" s="10" t="str">
        <f t="shared" si="246"/>
        <v/>
      </c>
      <c r="AA597" s="9">
        <f t="shared" si="238"/>
        <v>0</v>
      </c>
      <c r="AB597" s="11" t="e">
        <f>COUNTIF(H$2:H597,"&gt;0")/(COUNTIF(H$2:H597,"&lt;0")+COUNTIF(H$2:H597,"&gt;0"))</f>
        <v>#DIV/0!</v>
      </c>
      <c r="AC597" s="11" t="e">
        <f t="shared" si="239"/>
        <v>#DIV/0!</v>
      </c>
      <c r="AD597" s="8" t="e">
        <f t="shared" si="240"/>
        <v>#DIV/0!</v>
      </c>
      <c r="AE597" s="11" t="e">
        <f t="shared" si="226"/>
        <v>#DIV/0!</v>
      </c>
      <c r="AF597" s="11" t="e">
        <f t="shared" si="227"/>
        <v>#DIV/0!</v>
      </c>
      <c r="AG597" s="12" t="str">
        <f>IF(ISERROR(SUMIF($G$1:$G597,"&gt;0")/-SUMIF($G$1:$G597,"&lt;0"))=FALSE,SUMIF($G$1:$G597,"&gt;0")/-SUMIF($G$1:$G597,"&lt;0"),"")</f>
        <v/>
      </c>
      <c r="AH597" s="12"/>
      <c r="AI597" s="21" t="str">
        <f t="shared" si="247"/>
        <v/>
      </c>
      <c r="AJ597" s="21" t="str">
        <f t="shared" si="248"/>
        <v/>
      </c>
      <c r="AK597" s="21" t="e">
        <f t="shared" si="249"/>
        <v>#DIV/0!</v>
      </c>
    </row>
    <row r="598" spans="1:37" ht="18.75" customHeight="1" thickBot="1">
      <c r="A598" t="str">
        <f t="shared" si="243"/>
        <v/>
      </c>
      <c r="B598" s="73"/>
      <c r="C598" s="73"/>
      <c r="D598" s="73"/>
      <c r="E598" s="73"/>
      <c r="F598" s="73"/>
      <c r="G598" s="73"/>
      <c r="H598" s="73"/>
      <c r="I598" s="74"/>
      <c r="J598" s="74"/>
      <c r="K598" s="73"/>
      <c r="L598" s="6" t="str">
        <f t="shared" si="228"/>
        <v>Saturday</v>
      </c>
      <c r="M598" s="6" t="str">
        <f t="shared" si="229"/>
        <v>Saturday</v>
      </c>
      <c r="N598" s="6">
        <f t="shared" si="230"/>
        <v>1900</v>
      </c>
      <c r="O598" s="6">
        <f t="shared" si="231"/>
        <v>1</v>
      </c>
      <c r="P598" s="6">
        <f t="shared" si="232"/>
        <v>0</v>
      </c>
      <c r="Q598" s="6">
        <f t="shared" si="233"/>
        <v>0</v>
      </c>
      <c r="R598" s="6">
        <f t="shared" si="234"/>
        <v>0</v>
      </c>
      <c r="S598" s="6" t="str">
        <f t="shared" si="235"/>
        <v>1900/1/0</v>
      </c>
      <c r="T598" s="7">
        <f t="shared" si="242"/>
        <v>0</v>
      </c>
      <c r="U598" s="8">
        <f t="shared" si="236"/>
        <v>10000</v>
      </c>
      <c r="V598" s="7">
        <f t="shared" si="244"/>
        <v>0</v>
      </c>
      <c r="W598" s="9">
        <f t="shared" si="237"/>
        <v>0</v>
      </c>
      <c r="X598" s="9" t="str">
        <f t="shared" si="241"/>
        <v/>
      </c>
      <c r="Y598" s="9" t="str">
        <f t="shared" si="245"/>
        <v/>
      </c>
      <c r="Z598" s="10" t="str">
        <f t="shared" si="246"/>
        <v/>
      </c>
      <c r="AA598" s="9">
        <f t="shared" si="238"/>
        <v>0</v>
      </c>
      <c r="AB598" s="11" t="e">
        <f>COUNTIF(H$2:H598,"&gt;0")/(COUNTIF(H$2:H598,"&lt;0")+COUNTIF(H$2:H598,"&gt;0"))</f>
        <v>#DIV/0!</v>
      </c>
      <c r="AC598" s="11" t="e">
        <f t="shared" si="239"/>
        <v>#DIV/0!</v>
      </c>
      <c r="AD598" s="8" t="e">
        <f t="shared" si="240"/>
        <v>#DIV/0!</v>
      </c>
      <c r="AE598" s="11" t="e">
        <f t="shared" si="226"/>
        <v>#DIV/0!</v>
      </c>
      <c r="AF598" s="11" t="e">
        <f t="shared" si="227"/>
        <v>#DIV/0!</v>
      </c>
      <c r="AG598" s="12" t="str">
        <f>IF(ISERROR(SUMIF($G$1:$G598,"&gt;0")/-SUMIF($G$1:$G598,"&lt;0"))=FALSE,SUMIF($G$1:$G598,"&gt;0")/-SUMIF($G$1:$G598,"&lt;0"),"")</f>
        <v/>
      </c>
      <c r="AH598" s="12"/>
      <c r="AI598" s="21" t="str">
        <f t="shared" si="247"/>
        <v/>
      </c>
      <c r="AJ598" s="21" t="str">
        <f t="shared" si="248"/>
        <v/>
      </c>
      <c r="AK598" s="21" t="e">
        <f t="shared" si="249"/>
        <v>#DIV/0!</v>
      </c>
    </row>
    <row r="599" spans="1:37" ht="18.75" customHeight="1" thickBot="1">
      <c r="A599" t="str">
        <f t="shared" si="243"/>
        <v/>
      </c>
      <c r="B599" s="73"/>
      <c r="C599" s="73"/>
      <c r="D599" s="73"/>
      <c r="E599" s="73"/>
      <c r="F599" s="73"/>
      <c r="G599" s="73"/>
      <c r="H599" s="73"/>
      <c r="I599" s="74"/>
      <c r="J599" s="74"/>
      <c r="K599" s="73"/>
      <c r="L599" s="6" t="str">
        <f t="shared" si="228"/>
        <v>Saturday</v>
      </c>
      <c r="M599" s="6" t="str">
        <f t="shared" si="229"/>
        <v>Saturday</v>
      </c>
      <c r="N599" s="6">
        <f t="shared" si="230"/>
        <v>1900</v>
      </c>
      <c r="O599" s="6">
        <f t="shared" si="231"/>
        <v>1</v>
      </c>
      <c r="P599" s="6">
        <f t="shared" si="232"/>
        <v>0</v>
      </c>
      <c r="Q599" s="6">
        <f t="shared" si="233"/>
        <v>0</v>
      </c>
      <c r="R599" s="6">
        <f t="shared" si="234"/>
        <v>0</v>
      </c>
      <c r="S599" s="6" t="str">
        <f t="shared" si="235"/>
        <v>1900/1/0</v>
      </c>
      <c r="T599" s="7">
        <f t="shared" si="242"/>
        <v>0</v>
      </c>
      <c r="U599" s="8">
        <f t="shared" si="236"/>
        <v>10000</v>
      </c>
      <c r="V599" s="7">
        <f t="shared" si="244"/>
        <v>0</v>
      </c>
      <c r="W599" s="9">
        <f t="shared" si="237"/>
        <v>0</v>
      </c>
      <c r="X599" s="9" t="str">
        <f t="shared" si="241"/>
        <v/>
      </c>
      <c r="Y599" s="9" t="str">
        <f t="shared" si="245"/>
        <v/>
      </c>
      <c r="Z599" s="10" t="str">
        <f t="shared" si="246"/>
        <v/>
      </c>
      <c r="AA599" s="9">
        <f t="shared" si="238"/>
        <v>0</v>
      </c>
      <c r="AB599" s="11" t="e">
        <f>COUNTIF(H$2:H599,"&gt;0")/(COUNTIF(H$2:H599,"&lt;0")+COUNTIF(H$2:H599,"&gt;0"))</f>
        <v>#DIV/0!</v>
      </c>
      <c r="AC599" s="11" t="e">
        <f t="shared" si="239"/>
        <v>#DIV/0!</v>
      </c>
      <c r="AD599" s="8" t="e">
        <f t="shared" si="240"/>
        <v>#DIV/0!</v>
      </c>
      <c r="AE599" s="11" t="e">
        <f t="shared" si="226"/>
        <v>#DIV/0!</v>
      </c>
      <c r="AF599" s="11" t="e">
        <f t="shared" si="227"/>
        <v>#DIV/0!</v>
      </c>
      <c r="AG599" s="12" t="str">
        <f>IF(ISERROR(SUMIF($G$1:$G599,"&gt;0")/-SUMIF($G$1:$G599,"&lt;0"))=FALSE,SUMIF($G$1:$G599,"&gt;0")/-SUMIF($G$1:$G599,"&lt;0"),"")</f>
        <v/>
      </c>
      <c r="AH599" s="12"/>
      <c r="AI599" s="21" t="str">
        <f t="shared" si="247"/>
        <v/>
      </c>
      <c r="AJ599" s="21" t="str">
        <f t="shared" si="248"/>
        <v/>
      </c>
      <c r="AK599" s="21" t="e">
        <f t="shared" si="249"/>
        <v>#DIV/0!</v>
      </c>
    </row>
    <row r="600" spans="1:37" ht="18.75" customHeight="1" thickBot="1">
      <c r="A600" t="str">
        <f t="shared" si="243"/>
        <v/>
      </c>
      <c r="B600" s="73"/>
      <c r="C600" s="73"/>
      <c r="D600" s="73"/>
      <c r="E600" s="73"/>
      <c r="F600" s="73"/>
      <c r="G600" s="73"/>
      <c r="H600" s="73"/>
      <c r="I600" s="74"/>
      <c r="J600" s="74"/>
      <c r="K600" s="73"/>
      <c r="L600" s="6" t="str">
        <f t="shared" si="228"/>
        <v>Saturday</v>
      </c>
      <c r="M600" s="6" t="str">
        <f t="shared" si="229"/>
        <v>Saturday</v>
      </c>
      <c r="N600" s="6">
        <f t="shared" si="230"/>
        <v>1900</v>
      </c>
      <c r="O600" s="6">
        <f t="shared" si="231"/>
        <v>1</v>
      </c>
      <c r="P600" s="6">
        <f t="shared" si="232"/>
        <v>0</v>
      </c>
      <c r="Q600" s="6">
        <f t="shared" si="233"/>
        <v>0</v>
      </c>
      <c r="R600" s="6">
        <f t="shared" si="234"/>
        <v>0</v>
      </c>
      <c r="S600" s="6" t="str">
        <f t="shared" si="235"/>
        <v>1900/1/0</v>
      </c>
      <c r="T600" s="7">
        <f t="shared" si="242"/>
        <v>0</v>
      </c>
      <c r="U600" s="8">
        <f t="shared" si="236"/>
        <v>10000</v>
      </c>
      <c r="V600" s="7">
        <f t="shared" si="244"/>
        <v>0</v>
      </c>
      <c r="W600" s="9">
        <f t="shared" si="237"/>
        <v>0</v>
      </c>
      <c r="X600" s="9" t="str">
        <f t="shared" si="241"/>
        <v/>
      </c>
      <c r="Y600" s="9" t="str">
        <f t="shared" si="245"/>
        <v/>
      </c>
      <c r="Z600" s="10" t="str">
        <f t="shared" si="246"/>
        <v/>
      </c>
      <c r="AA600" s="9">
        <f t="shared" si="238"/>
        <v>0</v>
      </c>
      <c r="AB600" s="11" t="e">
        <f>COUNTIF(H$2:H600,"&gt;0")/(COUNTIF(H$2:H600,"&lt;0")+COUNTIF(H$2:H600,"&gt;0"))</f>
        <v>#DIV/0!</v>
      </c>
      <c r="AC600" s="11" t="e">
        <f t="shared" si="239"/>
        <v>#DIV/0!</v>
      </c>
      <c r="AD600" s="8" t="e">
        <f t="shared" si="240"/>
        <v>#DIV/0!</v>
      </c>
      <c r="AE600" s="11" t="e">
        <f t="shared" si="226"/>
        <v>#DIV/0!</v>
      </c>
      <c r="AF600" s="11" t="e">
        <f t="shared" si="227"/>
        <v>#DIV/0!</v>
      </c>
      <c r="AG600" s="12" t="str">
        <f>IF(ISERROR(SUMIF($G$1:$G600,"&gt;0")/-SUMIF($G$1:$G600,"&lt;0"))=FALSE,SUMIF($G$1:$G600,"&gt;0")/-SUMIF($G$1:$G600,"&lt;0"),"")</f>
        <v/>
      </c>
      <c r="AH600" s="12"/>
      <c r="AI600" s="21" t="str">
        <f t="shared" si="247"/>
        <v/>
      </c>
      <c r="AJ600" s="21" t="str">
        <f t="shared" si="248"/>
        <v/>
      </c>
      <c r="AK600" s="21" t="e">
        <f t="shared" si="249"/>
        <v>#DIV/0!</v>
      </c>
    </row>
    <row r="601" spans="1:37" ht="18.75" customHeight="1" thickBot="1">
      <c r="A601" t="str">
        <f t="shared" si="243"/>
        <v/>
      </c>
      <c r="B601" s="73"/>
      <c r="C601" s="73"/>
      <c r="D601" s="73"/>
      <c r="E601" s="73"/>
      <c r="F601" s="73"/>
      <c r="G601" s="73"/>
      <c r="H601" s="73"/>
      <c r="I601" s="74"/>
      <c r="J601" s="74"/>
      <c r="K601" s="73"/>
      <c r="L601" s="6" t="str">
        <f t="shared" si="228"/>
        <v>Saturday</v>
      </c>
      <c r="M601" s="6" t="str">
        <f t="shared" si="229"/>
        <v>Saturday</v>
      </c>
      <c r="N601" s="6">
        <f t="shared" si="230"/>
        <v>1900</v>
      </c>
      <c r="O601" s="6">
        <f t="shared" si="231"/>
        <v>1</v>
      </c>
      <c r="P601" s="6">
        <f t="shared" si="232"/>
        <v>0</v>
      </c>
      <c r="Q601" s="6">
        <f t="shared" si="233"/>
        <v>0</v>
      </c>
      <c r="R601" s="6">
        <f t="shared" si="234"/>
        <v>0</v>
      </c>
      <c r="S601" s="6" t="str">
        <f t="shared" si="235"/>
        <v>1900/1/0</v>
      </c>
      <c r="T601" s="7">
        <f t="shared" si="242"/>
        <v>0</v>
      </c>
      <c r="U601" s="8">
        <f t="shared" si="236"/>
        <v>10000</v>
      </c>
      <c r="V601" s="7">
        <f t="shared" si="244"/>
        <v>0</v>
      </c>
      <c r="W601" s="9">
        <f t="shared" si="237"/>
        <v>0</v>
      </c>
      <c r="X601" s="9" t="str">
        <f t="shared" si="241"/>
        <v/>
      </c>
      <c r="Y601" s="9" t="str">
        <f t="shared" si="245"/>
        <v/>
      </c>
      <c r="Z601" s="10" t="str">
        <f t="shared" si="246"/>
        <v/>
      </c>
      <c r="AA601" s="9">
        <f t="shared" si="238"/>
        <v>0</v>
      </c>
      <c r="AB601" s="11" t="e">
        <f>COUNTIF(H$2:H601,"&gt;0")/(COUNTIF(H$2:H601,"&lt;0")+COUNTIF(H$2:H601,"&gt;0"))</f>
        <v>#DIV/0!</v>
      </c>
      <c r="AC601" s="11" t="e">
        <f t="shared" si="239"/>
        <v>#DIV/0!</v>
      </c>
      <c r="AD601" s="8" t="e">
        <f t="shared" si="240"/>
        <v>#DIV/0!</v>
      </c>
      <c r="AE601" s="11" t="e">
        <f t="shared" si="226"/>
        <v>#DIV/0!</v>
      </c>
      <c r="AF601" s="11" t="e">
        <f t="shared" si="227"/>
        <v>#DIV/0!</v>
      </c>
      <c r="AG601" s="12" t="str">
        <f>IF(ISERROR(SUMIF($G$1:$G601,"&gt;0")/-SUMIF($G$1:$G601,"&lt;0"))=FALSE,SUMIF($G$1:$G601,"&gt;0")/-SUMIF($G$1:$G601,"&lt;0"),"")</f>
        <v/>
      </c>
      <c r="AH601" s="12"/>
      <c r="AI601" s="21" t="str">
        <f t="shared" si="247"/>
        <v/>
      </c>
      <c r="AJ601" s="21" t="str">
        <f t="shared" si="248"/>
        <v/>
      </c>
      <c r="AK601" s="21" t="e">
        <f t="shared" si="249"/>
        <v>#DIV/0!</v>
      </c>
    </row>
    <row r="602" spans="1:37" ht="18.75" customHeight="1" thickBot="1">
      <c r="A602" t="str">
        <f t="shared" si="243"/>
        <v/>
      </c>
      <c r="B602" s="73"/>
      <c r="C602" s="73"/>
      <c r="D602" s="73"/>
      <c r="E602" s="73"/>
      <c r="F602" s="73"/>
      <c r="G602" s="73"/>
      <c r="H602" s="73"/>
      <c r="I602" s="74"/>
      <c r="J602" s="74"/>
      <c r="K602" s="73"/>
      <c r="L602" s="6" t="str">
        <f t="shared" si="228"/>
        <v>Saturday</v>
      </c>
      <c r="M602" s="6" t="str">
        <f t="shared" si="229"/>
        <v>Saturday</v>
      </c>
      <c r="N602" s="6">
        <f t="shared" si="230"/>
        <v>1900</v>
      </c>
      <c r="O602" s="6">
        <f t="shared" si="231"/>
        <v>1</v>
      </c>
      <c r="P602" s="6">
        <f t="shared" si="232"/>
        <v>0</v>
      </c>
      <c r="Q602" s="6">
        <f t="shared" si="233"/>
        <v>0</v>
      </c>
      <c r="R602" s="6">
        <f t="shared" si="234"/>
        <v>0</v>
      </c>
      <c r="S602" s="6" t="str">
        <f t="shared" si="235"/>
        <v>1900/1/0</v>
      </c>
      <c r="T602" s="7">
        <f t="shared" si="242"/>
        <v>0</v>
      </c>
      <c r="U602" s="8">
        <f t="shared" si="236"/>
        <v>10000</v>
      </c>
      <c r="V602" s="7">
        <f t="shared" si="244"/>
        <v>0</v>
      </c>
      <c r="W602" s="9">
        <f t="shared" si="237"/>
        <v>0</v>
      </c>
      <c r="X602" s="9" t="str">
        <f t="shared" si="241"/>
        <v/>
      </c>
      <c r="Y602" s="9" t="str">
        <f t="shared" si="245"/>
        <v/>
      </c>
      <c r="Z602" s="10" t="str">
        <f t="shared" si="246"/>
        <v/>
      </c>
      <c r="AA602" s="9">
        <f t="shared" si="238"/>
        <v>0</v>
      </c>
      <c r="AB602" s="11" t="e">
        <f>COUNTIF(H$2:H602,"&gt;0")/(COUNTIF(H$2:H602,"&lt;0")+COUNTIF(H$2:H602,"&gt;0"))</f>
        <v>#DIV/0!</v>
      </c>
      <c r="AC602" s="11" t="e">
        <f t="shared" si="239"/>
        <v>#DIV/0!</v>
      </c>
      <c r="AD602" s="8" t="e">
        <f t="shared" si="240"/>
        <v>#DIV/0!</v>
      </c>
      <c r="AE602" s="11" t="e">
        <f t="shared" si="226"/>
        <v>#DIV/0!</v>
      </c>
      <c r="AF602" s="11" t="e">
        <f t="shared" si="227"/>
        <v>#DIV/0!</v>
      </c>
      <c r="AG602" s="12" t="str">
        <f>IF(ISERROR(SUMIF($G$1:$G602,"&gt;0")/-SUMIF($G$1:$G602,"&lt;0"))=FALSE,SUMIF($G$1:$G602,"&gt;0")/-SUMIF($G$1:$G602,"&lt;0"),"")</f>
        <v/>
      </c>
      <c r="AH602" s="12"/>
      <c r="AI602" s="21" t="str">
        <f t="shared" si="247"/>
        <v/>
      </c>
      <c r="AJ602" s="21" t="str">
        <f t="shared" si="248"/>
        <v/>
      </c>
      <c r="AK602" s="21" t="e">
        <f t="shared" si="249"/>
        <v>#DIV/0!</v>
      </c>
    </row>
    <row r="603" spans="1:37" ht="18.75" customHeight="1" thickBot="1">
      <c r="A603" t="str">
        <f t="shared" si="243"/>
        <v/>
      </c>
      <c r="B603" s="73"/>
      <c r="C603" s="73"/>
      <c r="D603" s="73"/>
      <c r="E603" s="73"/>
      <c r="F603" s="73"/>
      <c r="G603" s="73"/>
      <c r="H603" s="73"/>
      <c r="I603" s="74"/>
      <c r="J603" s="74"/>
      <c r="K603" s="73"/>
      <c r="L603" s="6" t="str">
        <f t="shared" si="228"/>
        <v>Saturday</v>
      </c>
      <c r="M603" s="6" t="str">
        <f t="shared" si="229"/>
        <v>Saturday</v>
      </c>
      <c r="N603" s="6">
        <f t="shared" si="230"/>
        <v>1900</v>
      </c>
      <c r="O603" s="6">
        <f t="shared" si="231"/>
        <v>1</v>
      </c>
      <c r="P603" s="6">
        <f t="shared" si="232"/>
        <v>0</v>
      </c>
      <c r="Q603" s="6">
        <f t="shared" si="233"/>
        <v>0</v>
      </c>
      <c r="R603" s="6">
        <f t="shared" si="234"/>
        <v>0</v>
      </c>
      <c r="S603" s="6" t="str">
        <f t="shared" si="235"/>
        <v>1900/1/0</v>
      </c>
      <c r="T603" s="7">
        <f t="shared" si="242"/>
        <v>0</v>
      </c>
      <c r="U603" s="8">
        <f t="shared" si="236"/>
        <v>10000</v>
      </c>
      <c r="V603" s="7">
        <f t="shared" si="244"/>
        <v>0</v>
      </c>
      <c r="W603" s="9">
        <f t="shared" si="237"/>
        <v>0</v>
      </c>
      <c r="X603" s="9" t="str">
        <f t="shared" si="241"/>
        <v/>
      </c>
      <c r="Y603" s="9" t="str">
        <f t="shared" si="245"/>
        <v/>
      </c>
      <c r="Z603" s="10" t="str">
        <f t="shared" si="246"/>
        <v/>
      </c>
      <c r="AA603" s="9">
        <f t="shared" si="238"/>
        <v>0</v>
      </c>
      <c r="AB603" s="11" t="e">
        <f>COUNTIF(H$2:H603,"&gt;0")/(COUNTIF(H$2:H603,"&lt;0")+COUNTIF(H$2:H603,"&gt;0"))</f>
        <v>#DIV/0!</v>
      </c>
      <c r="AC603" s="11" t="e">
        <f t="shared" si="239"/>
        <v>#DIV/0!</v>
      </c>
      <c r="AD603" s="8" t="e">
        <f t="shared" si="240"/>
        <v>#DIV/0!</v>
      </c>
      <c r="AE603" s="11" t="e">
        <f t="shared" si="226"/>
        <v>#DIV/0!</v>
      </c>
      <c r="AF603" s="11" t="e">
        <f t="shared" si="227"/>
        <v>#DIV/0!</v>
      </c>
      <c r="AG603" s="12" t="str">
        <f>IF(ISERROR(SUMIF($G$1:$G603,"&gt;0")/-SUMIF($G$1:$G603,"&lt;0"))=FALSE,SUMIF($G$1:$G603,"&gt;0")/-SUMIF($G$1:$G603,"&lt;0"),"")</f>
        <v/>
      </c>
      <c r="AH603" s="12"/>
      <c r="AI603" s="21" t="str">
        <f t="shared" si="247"/>
        <v/>
      </c>
      <c r="AJ603" s="21" t="str">
        <f t="shared" si="248"/>
        <v/>
      </c>
      <c r="AK603" s="21" t="e">
        <f t="shared" si="249"/>
        <v>#DIV/0!</v>
      </c>
    </row>
    <row r="604" spans="1:37" ht="18.75" customHeight="1" thickBot="1">
      <c r="A604" t="str">
        <f t="shared" si="243"/>
        <v/>
      </c>
      <c r="B604" s="73"/>
      <c r="C604" s="73"/>
      <c r="D604" s="73"/>
      <c r="E604" s="73"/>
      <c r="F604" s="77"/>
      <c r="G604" s="73"/>
      <c r="H604" s="73"/>
      <c r="I604" s="74"/>
      <c r="J604" s="77"/>
      <c r="K604" s="77"/>
      <c r="L604" s="6" t="str">
        <f t="shared" si="228"/>
        <v>Saturday</v>
      </c>
      <c r="M604" s="6" t="str">
        <f t="shared" si="229"/>
        <v>Saturday</v>
      </c>
      <c r="N604" s="6">
        <f t="shared" si="230"/>
        <v>1900</v>
      </c>
      <c r="O604" s="6">
        <f t="shared" si="231"/>
        <v>1</v>
      </c>
      <c r="P604" s="6">
        <f t="shared" si="232"/>
        <v>0</v>
      </c>
      <c r="Q604" s="6">
        <f t="shared" si="233"/>
        <v>0</v>
      </c>
      <c r="R604" s="6">
        <f t="shared" si="234"/>
        <v>0</v>
      </c>
      <c r="S604" s="6" t="str">
        <f t="shared" si="235"/>
        <v>1900/1/0</v>
      </c>
      <c r="T604" s="7">
        <f t="shared" si="242"/>
        <v>0</v>
      </c>
      <c r="U604" s="8">
        <f t="shared" si="236"/>
        <v>10000</v>
      </c>
      <c r="V604" s="7">
        <f t="shared" si="244"/>
        <v>0</v>
      </c>
      <c r="W604" s="9">
        <f t="shared" si="237"/>
        <v>0</v>
      </c>
      <c r="X604" s="9" t="str">
        <f t="shared" si="241"/>
        <v/>
      </c>
      <c r="Y604" s="9" t="str">
        <f t="shared" si="245"/>
        <v/>
      </c>
      <c r="Z604" s="10" t="str">
        <f t="shared" si="246"/>
        <v/>
      </c>
      <c r="AA604" s="9">
        <f t="shared" si="238"/>
        <v>0</v>
      </c>
      <c r="AB604" s="11" t="e">
        <f>COUNTIF(H$2:H604,"&gt;0")/(COUNTIF(H$2:H604,"&lt;0")+COUNTIF(H$2:H604,"&gt;0"))</f>
        <v>#DIV/0!</v>
      </c>
      <c r="AC604" s="11" t="e">
        <f t="shared" si="239"/>
        <v>#DIV/0!</v>
      </c>
      <c r="AD604" s="8" t="e">
        <f t="shared" si="240"/>
        <v>#DIV/0!</v>
      </c>
      <c r="AE604" s="11" t="e">
        <f t="shared" si="226"/>
        <v>#DIV/0!</v>
      </c>
      <c r="AF604" s="11" t="e">
        <f t="shared" si="227"/>
        <v>#DIV/0!</v>
      </c>
      <c r="AG604" s="12" t="str">
        <f>IF(ISERROR(SUMIF($G$1:$G604,"&gt;0")/-SUMIF($G$1:$G604,"&lt;0"))=FALSE,SUMIF($G$1:$G604,"&gt;0")/-SUMIF($G$1:$G604,"&lt;0"),"")</f>
        <v/>
      </c>
      <c r="AH604" s="12"/>
      <c r="AI604" s="21" t="str">
        <f t="shared" si="247"/>
        <v/>
      </c>
      <c r="AJ604" s="21" t="str">
        <f t="shared" si="248"/>
        <v/>
      </c>
      <c r="AK604" s="21" t="e">
        <f t="shared" si="249"/>
        <v>#DIV/0!</v>
      </c>
    </row>
    <row r="605" spans="1:37" ht="18.75" customHeight="1" thickBot="1">
      <c r="A605" t="str">
        <f t="shared" si="243"/>
        <v/>
      </c>
      <c r="B605" s="73"/>
      <c r="C605" s="73"/>
      <c r="D605" s="73"/>
      <c r="E605" s="73"/>
      <c r="F605" s="73"/>
      <c r="G605" s="73"/>
      <c r="H605" s="73"/>
      <c r="I605" s="74"/>
      <c r="J605" s="74"/>
      <c r="K605" s="73"/>
      <c r="L605" s="6" t="str">
        <f t="shared" si="228"/>
        <v>Saturday</v>
      </c>
      <c r="M605" s="6" t="str">
        <f t="shared" si="229"/>
        <v>Saturday</v>
      </c>
      <c r="N605" s="6">
        <f t="shared" si="230"/>
        <v>1900</v>
      </c>
      <c r="O605" s="6">
        <f t="shared" si="231"/>
        <v>1</v>
      </c>
      <c r="P605" s="6">
        <f t="shared" si="232"/>
        <v>0</v>
      </c>
      <c r="Q605" s="6">
        <f t="shared" si="233"/>
        <v>0</v>
      </c>
      <c r="R605" s="6">
        <f t="shared" si="234"/>
        <v>0</v>
      </c>
      <c r="S605" s="6" t="str">
        <f t="shared" si="235"/>
        <v>1900/1/0</v>
      </c>
      <c r="T605" s="7">
        <f t="shared" si="242"/>
        <v>0</v>
      </c>
      <c r="U605" s="8">
        <f t="shared" si="236"/>
        <v>10000</v>
      </c>
      <c r="V605" s="7">
        <f t="shared" si="244"/>
        <v>0</v>
      </c>
      <c r="W605" s="9">
        <f t="shared" si="237"/>
        <v>0</v>
      </c>
      <c r="X605" s="9" t="str">
        <f t="shared" si="241"/>
        <v/>
      </c>
      <c r="Y605" s="9" t="str">
        <f t="shared" si="245"/>
        <v/>
      </c>
      <c r="Z605" s="10" t="str">
        <f t="shared" si="246"/>
        <v/>
      </c>
      <c r="AA605" s="9"/>
      <c r="AB605" s="11" t="e">
        <f>COUNTIF(H$2:H605,"&gt;0")/(COUNTIF(H$2:H605,"&lt;0")+COUNTIF(H$2:H605,"&gt;0"))</f>
        <v>#DIV/0!</v>
      </c>
      <c r="AC605" s="11" t="e">
        <f t="shared" si="239"/>
        <v>#DIV/0!</v>
      </c>
      <c r="AD605" s="8" t="e">
        <f t="shared" si="240"/>
        <v>#DIV/0!</v>
      </c>
      <c r="AE605" s="11" t="e">
        <f t="shared" si="226"/>
        <v>#DIV/0!</v>
      </c>
      <c r="AF605" s="11" t="e">
        <f t="shared" si="227"/>
        <v>#DIV/0!</v>
      </c>
      <c r="AG605" s="12" t="str">
        <f>IF(ISERROR(SUMIF($G$1:$G605,"&gt;0")/-SUMIF($G$1:$G605,"&lt;0"))=FALSE,SUMIF($G$1:$G605,"&gt;0")/-SUMIF($G$1:$G605,"&lt;0"),"")</f>
        <v/>
      </c>
      <c r="AH605" s="12"/>
      <c r="AI605" s="21" t="str">
        <f t="shared" si="247"/>
        <v/>
      </c>
      <c r="AJ605" s="21" t="str">
        <f t="shared" si="248"/>
        <v/>
      </c>
      <c r="AK605" s="21" t="e">
        <f t="shared" si="249"/>
        <v>#DIV/0!</v>
      </c>
    </row>
    <row r="606" spans="1:37" ht="18.75" customHeight="1" thickBot="1">
      <c r="A606" t="str">
        <f t="shared" si="243"/>
        <v/>
      </c>
      <c r="B606" s="73"/>
      <c r="C606" s="73"/>
      <c r="D606" s="73"/>
      <c r="E606" s="73"/>
      <c r="F606" s="73"/>
      <c r="G606" s="73"/>
      <c r="H606" s="73"/>
      <c r="I606" s="74"/>
      <c r="J606" s="74"/>
      <c r="K606" s="73"/>
      <c r="L606" s="6" t="str">
        <f t="shared" si="228"/>
        <v>Saturday</v>
      </c>
      <c r="M606" s="6" t="str">
        <f t="shared" si="229"/>
        <v>Saturday</v>
      </c>
      <c r="N606" s="6">
        <f t="shared" si="230"/>
        <v>1900</v>
      </c>
      <c r="O606" s="6">
        <f t="shared" si="231"/>
        <v>1</v>
      </c>
      <c r="P606" s="6">
        <f t="shared" si="232"/>
        <v>0</v>
      </c>
      <c r="Q606" s="6">
        <f t="shared" si="233"/>
        <v>0</v>
      </c>
      <c r="R606" s="6">
        <f t="shared" si="234"/>
        <v>0</v>
      </c>
      <c r="S606" s="6" t="str">
        <f t="shared" si="235"/>
        <v>1900/1/0</v>
      </c>
      <c r="T606" s="7">
        <f t="shared" si="242"/>
        <v>0</v>
      </c>
      <c r="U606" s="8">
        <f t="shared" si="236"/>
        <v>10000</v>
      </c>
      <c r="V606" s="7">
        <f t="shared" si="244"/>
        <v>0</v>
      </c>
      <c r="W606" s="9">
        <f t="shared" si="237"/>
        <v>0</v>
      </c>
      <c r="X606" s="9" t="str">
        <f t="shared" si="241"/>
        <v/>
      </c>
      <c r="Y606" s="9" t="str">
        <f t="shared" si="245"/>
        <v/>
      </c>
      <c r="Z606" s="10" t="str">
        <f t="shared" si="246"/>
        <v/>
      </c>
      <c r="AA606" s="9">
        <f t="shared" si="238"/>
        <v>0</v>
      </c>
      <c r="AB606" s="11" t="e">
        <f>COUNTIF(H$2:H606,"&gt;0")/(COUNTIF(H$2:H606,"&lt;0")+COUNTIF(H$2:H606,"&gt;0"))</f>
        <v>#DIV/0!</v>
      </c>
      <c r="AC606" s="11" t="e">
        <f t="shared" si="239"/>
        <v>#DIV/0!</v>
      </c>
      <c r="AD606" s="8" t="e">
        <f t="shared" si="240"/>
        <v>#DIV/0!</v>
      </c>
      <c r="AE606" s="11" t="e">
        <f t="shared" si="226"/>
        <v>#DIV/0!</v>
      </c>
      <c r="AF606" s="11" t="e">
        <f t="shared" si="227"/>
        <v>#DIV/0!</v>
      </c>
      <c r="AG606" s="12" t="str">
        <f>IF(ISERROR(SUMIF($G$1:$G606,"&gt;0")/-SUMIF($G$1:$G606,"&lt;0"))=FALSE,SUMIF($G$1:$G606,"&gt;0")/-SUMIF($G$1:$G606,"&lt;0"),"")</f>
        <v/>
      </c>
      <c r="AH606" s="12"/>
      <c r="AI606" s="21" t="str">
        <f t="shared" si="247"/>
        <v/>
      </c>
      <c r="AJ606" s="21" t="str">
        <f t="shared" si="248"/>
        <v/>
      </c>
      <c r="AK606" s="21" t="e">
        <f t="shared" si="249"/>
        <v>#DIV/0!</v>
      </c>
    </row>
    <row r="607" spans="1:37" ht="18.75" customHeight="1" thickBot="1">
      <c r="A607" t="str">
        <f t="shared" si="243"/>
        <v/>
      </c>
      <c r="B607" s="73"/>
      <c r="C607" s="73"/>
      <c r="D607" s="73"/>
      <c r="E607" s="73"/>
      <c r="F607" s="77"/>
      <c r="G607" s="73"/>
      <c r="H607" s="73"/>
      <c r="I607" s="74"/>
      <c r="J607" s="77"/>
      <c r="L607" s="6" t="str">
        <f t="shared" si="228"/>
        <v>Saturday</v>
      </c>
      <c r="M607" s="6" t="str">
        <f t="shared" si="229"/>
        <v>Saturday</v>
      </c>
      <c r="N607" s="6">
        <f t="shared" si="230"/>
        <v>1900</v>
      </c>
      <c r="O607" s="6">
        <f t="shared" si="231"/>
        <v>1</v>
      </c>
      <c r="P607" s="6">
        <f t="shared" si="232"/>
        <v>0</v>
      </c>
      <c r="Q607" s="6">
        <f t="shared" si="233"/>
        <v>0</v>
      </c>
      <c r="R607" s="6">
        <f t="shared" si="234"/>
        <v>0</v>
      </c>
      <c r="S607" s="6" t="str">
        <f t="shared" si="235"/>
        <v>1900/1/0</v>
      </c>
      <c r="T607" s="7">
        <f t="shared" si="242"/>
        <v>0</v>
      </c>
      <c r="U607" s="8">
        <f t="shared" si="236"/>
        <v>10000</v>
      </c>
      <c r="V607" s="7">
        <f t="shared" si="244"/>
        <v>0</v>
      </c>
      <c r="W607" s="9">
        <f t="shared" si="237"/>
        <v>0</v>
      </c>
      <c r="X607" s="9" t="str">
        <f t="shared" si="241"/>
        <v/>
      </c>
      <c r="Y607" s="9" t="str">
        <f t="shared" si="245"/>
        <v/>
      </c>
      <c r="Z607" s="10" t="str">
        <f t="shared" si="246"/>
        <v/>
      </c>
      <c r="AA607" s="9">
        <f t="shared" si="238"/>
        <v>0</v>
      </c>
      <c r="AB607" s="11" t="e">
        <f>COUNTIF(H$2:H607,"&gt;0")/(COUNTIF(H$2:H607,"&lt;0")+COUNTIF(H$2:H607,"&gt;0"))</f>
        <v>#DIV/0!</v>
      </c>
      <c r="AC607" s="11" t="e">
        <f t="shared" si="239"/>
        <v>#DIV/0!</v>
      </c>
      <c r="AD607" s="8" t="e">
        <f t="shared" si="240"/>
        <v>#DIV/0!</v>
      </c>
      <c r="AE607" s="11" t="e">
        <f t="shared" si="226"/>
        <v>#DIV/0!</v>
      </c>
      <c r="AF607" s="11" t="e">
        <f t="shared" si="227"/>
        <v>#DIV/0!</v>
      </c>
      <c r="AG607" s="12" t="str">
        <f>IF(ISERROR(SUMIF($G$1:$G607,"&gt;0")/-SUMIF($G$1:$G607,"&lt;0"))=FALSE,SUMIF($G$1:$G607,"&gt;0")/-SUMIF($G$1:$G607,"&lt;0"),"")</f>
        <v/>
      </c>
      <c r="AH607" s="12"/>
      <c r="AI607" s="21" t="str">
        <f t="shared" si="247"/>
        <v/>
      </c>
      <c r="AJ607" s="21" t="str">
        <f t="shared" si="248"/>
        <v/>
      </c>
      <c r="AK607" s="21" t="e">
        <f t="shared" si="249"/>
        <v>#DIV/0!</v>
      </c>
    </row>
    <row r="608" spans="1:37" ht="18.75" customHeight="1" thickBot="1">
      <c r="A608" t="str">
        <f t="shared" si="243"/>
        <v/>
      </c>
      <c r="B608" s="73"/>
      <c r="C608" s="73"/>
      <c r="D608" s="73"/>
      <c r="E608" s="73"/>
      <c r="G608" s="73"/>
      <c r="H608" s="73"/>
      <c r="I608" s="74"/>
      <c r="L608" s="6" t="str">
        <f t="shared" si="228"/>
        <v>Saturday</v>
      </c>
      <c r="M608" s="6" t="str">
        <f t="shared" si="229"/>
        <v>Saturday</v>
      </c>
      <c r="N608" s="6">
        <f t="shared" si="230"/>
        <v>1900</v>
      </c>
      <c r="O608" s="6">
        <f t="shared" si="231"/>
        <v>1</v>
      </c>
      <c r="P608" s="6">
        <f t="shared" si="232"/>
        <v>0</v>
      </c>
      <c r="Q608" s="6">
        <f t="shared" si="233"/>
        <v>0</v>
      </c>
      <c r="R608" s="6">
        <f t="shared" si="234"/>
        <v>0</v>
      </c>
      <c r="S608" s="6" t="str">
        <f t="shared" si="235"/>
        <v>1900/1/0</v>
      </c>
      <c r="T608" s="7">
        <f t="shared" si="242"/>
        <v>0</v>
      </c>
      <c r="U608" s="8">
        <f t="shared" si="236"/>
        <v>10000</v>
      </c>
      <c r="V608" s="7">
        <f t="shared" si="244"/>
        <v>0</v>
      </c>
      <c r="W608" s="9">
        <f t="shared" si="237"/>
        <v>0</v>
      </c>
      <c r="X608" s="9" t="str">
        <f t="shared" si="241"/>
        <v/>
      </c>
      <c r="Y608" s="9" t="str">
        <f t="shared" si="245"/>
        <v/>
      </c>
      <c r="Z608" s="10" t="str">
        <f t="shared" si="246"/>
        <v/>
      </c>
      <c r="AA608" s="9"/>
      <c r="AB608" s="11" t="e">
        <f>COUNTIF(H$2:H608,"&gt;0")/(COUNTIF(H$2:H608,"&lt;0")+COUNTIF(H$2:H608,"&gt;0"))</f>
        <v>#DIV/0!</v>
      </c>
      <c r="AC608" s="11" t="e">
        <f t="shared" si="239"/>
        <v>#DIV/0!</v>
      </c>
      <c r="AD608" s="8" t="e">
        <f t="shared" si="240"/>
        <v>#DIV/0!</v>
      </c>
      <c r="AE608" s="11" t="e">
        <f t="shared" ref="AE608" si="250">COUNTIF($H578:$H608,"&gt;0")/(COUNTIF($H578:$H608,"&lt;0")+COUNTIF($H578:$H608,"&gt;0"))</f>
        <v>#DIV/0!</v>
      </c>
      <c r="AF608" s="11" t="e">
        <f t="shared" ref="AF608" si="251">SUM($H578:$H608)/COUNT($H578:$H608)</f>
        <v>#DIV/0!</v>
      </c>
      <c r="AG608" s="12" t="str">
        <f>IF(ISERROR(SUMIF($G$1:$G608,"&gt;0")/-SUMIF($G$1:$G608,"&lt;0"))=FALSE,SUMIF($G$1:$G608,"&gt;0")/-SUMIF($G$1:$G608,"&lt;0"),"")</f>
        <v/>
      </c>
      <c r="AH608" s="12"/>
      <c r="AI608" s="21" t="str">
        <f t="shared" si="247"/>
        <v/>
      </c>
      <c r="AJ608" s="21" t="str">
        <f t="shared" si="248"/>
        <v/>
      </c>
      <c r="AK608" s="21" t="e">
        <f t="shared" si="249"/>
        <v>#DIV/0!</v>
      </c>
    </row>
  </sheetData>
  <sheetProtection sheet="1" objects="1" scenarios="1"/>
  <scenarios current="0">
    <scenario name="Max PL VaR, multiplier variable" count="2" user="J2S" comment="Created by J2S on 11/7/2011">
      <inputCells r="AM35" val="0.29106395373731"/>
      <inputCells r="AM36" val="2.01565703636298"/>
    </scenario>
  </scenario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G27"/>
  <sheetViews>
    <sheetView workbookViewId="0">
      <selection activeCell="C36" sqref="C36"/>
    </sheetView>
  </sheetViews>
  <sheetFormatPr defaultRowHeight="15"/>
  <cols>
    <col min="1" max="1" width="13.140625" customWidth="1"/>
    <col min="2" max="2" width="10.85546875" customWidth="1"/>
    <col min="3" max="3" width="11" customWidth="1"/>
  </cols>
  <sheetData>
    <row r="1" spans="1:7">
      <c r="A1" s="17" t="s">
        <v>88</v>
      </c>
      <c r="B1" t="s">
        <v>92</v>
      </c>
      <c r="F1">
        <f>COUNTIF(B:B,"&gt;=0")</f>
        <v>1</v>
      </c>
      <c r="G1">
        <f>COUNTIF(C:C,"&gt;=0")</f>
        <v>1</v>
      </c>
    </row>
    <row r="3" spans="1:7">
      <c r="B3" s="17" t="s">
        <v>66</v>
      </c>
      <c r="E3" t="s">
        <v>77</v>
      </c>
      <c r="F3" t="s">
        <v>76</v>
      </c>
      <c r="G3" t="s">
        <v>75</v>
      </c>
    </row>
    <row r="4" spans="1:7">
      <c r="A4" s="17" t="s">
        <v>64</v>
      </c>
      <c r="B4" t="s">
        <v>69</v>
      </c>
      <c r="C4" t="s">
        <v>70</v>
      </c>
      <c r="E4">
        <v>0</v>
      </c>
      <c r="F4" s="22">
        <f t="shared" ref="F4:F20" si="0">COUNTIF(B:B,"="&amp;E4)/F$1</f>
        <v>1</v>
      </c>
      <c r="G4" s="22">
        <f>COUNTIF(C:C,"="&amp;E4)/G$1</f>
        <v>1</v>
      </c>
    </row>
    <row r="5" spans="1:7">
      <c r="A5" s="18">
        <v>1900</v>
      </c>
      <c r="B5" s="20"/>
      <c r="C5" s="20"/>
      <c r="E5">
        <v>1</v>
      </c>
      <c r="F5" s="22">
        <f t="shared" si="0"/>
        <v>0</v>
      </c>
      <c r="G5" s="22">
        <f>COUNTIF(C:C,"="&amp;E5)/G$1</f>
        <v>0</v>
      </c>
    </row>
    <row r="6" spans="1:7">
      <c r="A6" s="19">
        <v>0</v>
      </c>
      <c r="B6" s="20">
        <v>0</v>
      </c>
      <c r="C6" s="20">
        <v>0</v>
      </c>
      <c r="E6">
        <v>2</v>
      </c>
      <c r="F6" s="22">
        <f t="shared" si="0"/>
        <v>0</v>
      </c>
      <c r="G6" s="22">
        <f>COUNTIF(C:C,"="&amp;E6)/G$1</f>
        <v>0</v>
      </c>
    </row>
    <row r="7" spans="1:7">
      <c r="E7">
        <v>3</v>
      </c>
      <c r="F7" s="22">
        <f t="shared" si="0"/>
        <v>0</v>
      </c>
      <c r="G7" s="22">
        <f>COUNTIF(C:C,"="&amp;E7)/G$1</f>
        <v>0</v>
      </c>
    </row>
    <row r="8" spans="1:7">
      <c r="E8">
        <v>4</v>
      </c>
      <c r="F8" s="22">
        <f t="shared" si="0"/>
        <v>0</v>
      </c>
      <c r="G8" s="22">
        <f>COUNTIF(C:C,"="&amp;E8)/G$1</f>
        <v>0</v>
      </c>
    </row>
    <row r="9" spans="1:7">
      <c r="E9">
        <v>5</v>
      </c>
      <c r="F9" s="22">
        <f t="shared" si="0"/>
        <v>0</v>
      </c>
      <c r="G9" s="22">
        <f t="shared" ref="G9:G20" si="1">COUNTIF(C:C,"="&amp;E9)/G$1</f>
        <v>0</v>
      </c>
    </row>
    <row r="10" spans="1:7">
      <c r="E10">
        <v>6</v>
      </c>
      <c r="F10" s="22">
        <f t="shared" si="0"/>
        <v>0</v>
      </c>
      <c r="G10" s="22">
        <f t="shared" si="1"/>
        <v>0</v>
      </c>
    </row>
    <row r="11" spans="1:7">
      <c r="E11">
        <v>7</v>
      </c>
      <c r="F11" s="22">
        <f t="shared" si="0"/>
        <v>0</v>
      </c>
      <c r="G11" s="22">
        <f t="shared" si="1"/>
        <v>0</v>
      </c>
    </row>
    <row r="12" spans="1:7">
      <c r="E12">
        <v>8</v>
      </c>
      <c r="F12" s="22">
        <f t="shared" si="0"/>
        <v>0</v>
      </c>
      <c r="G12" s="22">
        <f t="shared" si="1"/>
        <v>0</v>
      </c>
    </row>
    <row r="13" spans="1:7">
      <c r="E13">
        <v>9</v>
      </c>
      <c r="F13" s="22">
        <f t="shared" si="0"/>
        <v>0</v>
      </c>
      <c r="G13" s="22">
        <f t="shared" si="1"/>
        <v>0</v>
      </c>
    </row>
    <row r="14" spans="1:7">
      <c r="E14">
        <v>10</v>
      </c>
      <c r="F14" s="22">
        <f t="shared" si="0"/>
        <v>0</v>
      </c>
      <c r="G14" s="22">
        <f t="shared" si="1"/>
        <v>0</v>
      </c>
    </row>
    <row r="15" spans="1:7">
      <c r="E15">
        <v>11</v>
      </c>
      <c r="F15" s="22">
        <f t="shared" si="0"/>
        <v>0</v>
      </c>
      <c r="G15" s="22">
        <f t="shared" si="1"/>
        <v>0</v>
      </c>
    </row>
    <row r="16" spans="1:7">
      <c r="E16">
        <v>12</v>
      </c>
      <c r="F16" s="22">
        <f t="shared" si="0"/>
        <v>0</v>
      </c>
      <c r="G16" s="22">
        <f t="shared" si="1"/>
        <v>0</v>
      </c>
    </row>
    <row r="17" spans="5:7">
      <c r="E17">
        <v>13</v>
      </c>
      <c r="F17" s="22">
        <f t="shared" si="0"/>
        <v>0</v>
      </c>
      <c r="G17" s="22">
        <f t="shared" si="1"/>
        <v>0</v>
      </c>
    </row>
    <row r="18" spans="5:7">
      <c r="E18">
        <v>14</v>
      </c>
      <c r="F18" s="22">
        <f t="shared" si="0"/>
        <v>0</v>
      </c>
      <c r="G18" s="22">
        <f t="shared" si="1"/>
        <v>0</v>
      </c>
    </row>
    <row r="19" spans="5:7">
      <c r="E19">
        <v>15</v>
      </c>
      <c r="F19" s="22">
        <f t="shared" si="0"/>
        <v>0</v>
      </c>
      <c r="G19" s="22">
        <f t="shared" si="1"/>
        <v>0</v>
      </c>
    </row>
    <row r="20" spans="5:7">
      <c r="E20">
        <v>16</v>
      </c>
      <c r="F20" s="22">
        <f t="shared" si="0"/>
        <v>0</v>
      </c>
      <c r="G20" s="22">
        <f t="shared" si="1"/>
        <v>0</v>
      </c>
    </row>
    <row r="21" spans="5:7">
      <c r="F21" s="22"/>
    </row>
    <row r="22" spans="5:7">
      <c r="F22" s="22"/>
    </row>
    <row r="23" spans="5:7">
      <c r="F23" s="22"/>
    </row>
    <row r="24" spans="5:7">
      <c r="F24" s="22"/>
    </row>
    <row r="25" spans="5:7">
      <c r="F25" s="22"/>
    </row>
    <row r="26" spans="5:7">
      <c r="F26" s="22"/>
    </row>
    <row r="27" spans="5:7">
      <c r="F27" s="22"/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/>
  <dimension ref="A1:B97"/>
  <sheetViews>
    <sheetView workbookViewId="0"/>
  </sheetViews>
  <sheetFormatPr defaultRowHeight="15"/>
  <cols>
    <col min="1" max="1" width="13.140625" customWidth="1"/>
    <col min="2" max="2" width="18.42578125" style="23" customWidth="1"/>
    <col min="3" max="3" width="14.85546875" bestFit="1" customWidth="1"/>
  </cols>
  <sheetData>
    <row r="1" spans="1:2">
      <c r="A1" s="17" t="s">
        <v>88</v>
      </c>
      <c r="B1" t="s">
        <v>92</v>
      </c>
    </row>
    <row r="3" spans="1:2">
      <c r="A3" s="17" t="s">
        <v>64</v>
      </c>
      <c r="B3" t="s">
        <v>78</v>
      </c>
    </row>
    <row r="4" spans="1:2">
      <c r="A4" s="18">
        <v>1900</v>
      </c>
      <c r="B4" s="20"/>
    </row>
    <row r="5" spans="1:2">
      <c r="A5" s="19">
        <v>0</v>
      </c>
      <c r="B5" s="20"/>
    </row>
    <row r="6" spans="1:2">
      <c r="A6" s="18" t="s">
        <v>65</v>
      </c>
      <c r="B6" s="20"/>
    </row>
    <row r="7" spans="1:2">
      <c r="B7"/>
    </row>
    <row r="8" spans="1:2">
      <c r="B8"/>
    </row>
    <row r="9" spans="1:2">
      <c r="B9"/>
    </row>
    <row r="10" spans="1:2">
      <c r="B10"/>
    </row>
    <row r="11" spans="1:2">
      <c r="B11"/>
    </row>
    <row r="12" spans="1:2">
      <c r="B12"/>
    </row>
    <row r="13" spans="1:2">
      <c r="B13"/>
    </row>
    <row r="14" spans="1:2">
      <c r="B14"/>
    </row>
    <row r="15" spans="1:2">
      <c r="B15"/>
    </row>
    <row r="16" spans="1:2">
      <c r="B16"/>
    </row>
    <row r="17" spans="2:2">
      <c r="B17"/>
    </row>
    <row r="18" spans="2:2">
      <c r="B18"/>
    </row>
    <row r="19" spans="2:2">
      <c r="B19"/>
    </row>
    <row r="20" spans="2:2">
      <c r="B20"/>
    </row>
    <row r="21" spans="2:2">
      <c r="B21"/>
    </row>
    <row r="22" spans="2:2">
      <c r="B22"/>
    </row>
    <row r="23" spans="2:2">
      <c r="B23"/>
    </row>
    <row r="24" spans="2:2">
      <c r="B24"/>
    </row>
    <row r="25" spans="2:2">
      <c r="B25"/>
    </row>
    <row r="26" spans="2:2">
      <c r="B26"/>
    </row>
    <row r="27" spans="2:2">
      <c r="B27"/>
    </row>
    <row r="28" spans="2:2">
      <c r="B28"/>
    </row>
    <row r="29" spans="2:2">
      <c r="B29"/>
    </row>
    <row r="30" spans="2:2">
      <c r="B30"/>
    </row>
    <row r="31" spans="2:2">
      <c r="B31"/>
    </row>
    <row r="32" spans="2:2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2">
      <c r="B97"/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1:D57"/>
  <sheetViews>
    <sheetView zoomScaleNormal="100" workbookViewId="0"/>
  </sheetViews>
  <sheetFormatPr defaultRowHeight="15"/>
  <cols>
    <col min="1" max="1" width="13.140625" customWidth="1"/>
    <col min="2" max="2" width="17.42578125" style="23" customWidth="1"/>
    <col min="3" max="3" width="23.85546875" style="23" customWidth="1"/>
    <col min="4" max="4" width="14.28515625" style="13" bestFit="1" customWidth="1"/>
  </cols>
  <sheetData>
    <row r="1" spans="1:4">
      <c r="A1" s="17" t="s">
        <v>88</v>
      </c>
      <c r="B1" t="s">
        <v>92</v>
      </c>
    </row>
    <row r="3" spans="1:4">
      <c r="B3" s="17" t="s">
        <v>66</v>
      </c>
      <c r="C3"/>
    </row>
    <row r="4" spans="1:4">
      <c r="A4" s="17" t="s">
        <v>64</v>
      </c>
      <c r="B4" t="s">
        <v>79</v>
      </c>
      <c r="C4" t="s">
        <v>86</v>
      </c>
      <c r="D4" s="13" t="s">
        <v>91</v>
      </c>
    </row>
    <row r="5" spans="1:4">
      <c r="A5" s="18">
        <v>1900</v>
      </c>
      <c r="B5" s="34"/>
      <c r="C5" s="20"/>
    </row>
    <row r="6" spans="1:4">
      <c r="A6" s="19">
        <v>0</v>
      </c>
      <c r="B6" s="34"/>
      <c r="C6" s="20"/>
      <c r="D6" s="13">
        <f>RESULT!$B$19+B6</f>
        <v>10000</v>
      </c>
    </row>
    <row r="7" spans="1:4">
      <c r="B7"/>
      <c r="C7"/>
      <c r="D7" s="13">
        <f>D6+B7</f>
        <v>10000</v>
      </c>
    </row>
    <row r="8" spans="1:4">
      <c r="B8"/>
      <c r="C8"/>
      <c r="D8" s="13">
        <f t="shared" ref="D8:D57" si="0">D7+B8</f>
        <v>10000</v>
      </c>
    </row>
    <row r="9" spans="1:4">
      <c r="B9"/>
      <c r="C9"/>
      <c r="D9" s="13">
        <f t="shared" si="0"/>
        <v>10000</v>
      </c>
    </row>
    <row r="10" spans="1:4">
      <c r="B10"/>
      <c r="C10"/>
      <c r="D10" s="13">
        <f>D9+B10</f>
        <v>10000</v>
      </c>
    </row>
    <row r="11" spans="1:4">
      <c r="B11"/>
      <c r="C11"/>
      <c r="D11" s="13">
        <f t="shared" si="0"/>
        <v>10000</v>
      </c>
    </row>
    <row r="12" spans="1:4">
      <c r="B12"/>
      <c r="C12"/>
      <c r="D12" s="13">
        <f t="shared" si="0"/>
        <v>10000</v>
      </c>
    </row>
    <row r="13" spans="1:4">
      <c r="B13"/>
      <c r="C13"/>
      <c r="D13" s="13">
        <f t="shared" si="0"/>
        <v>10000</v>
      </c>
    </row>
    <row r="14" spans="1:4">
      <c r="B14"/>
      <c r="C14"/>
      <c r="D14" s="13">
        <f t="shared" si="0"/>
        <v>10000</v>
      </c>
    </row>
    <row r="15" spans="1:4">
      <c r="B15"/>
      <c r="C15"/>
      <c r="D15" s="13">
        <f t="shared" si="0"/>
        <v>10000</v>
      </c>
    </row>
    <row r="16" spans="1:4">
      <c r="B16"/>
      <c r="C16"/>
      <c r="D16" s="13">
        <f t="shared" si="0"/>
        <v>10000</v>
      </c>
    </row>
    <row r="17" spans="2:4">
      <c r="B17"/>
      <c r="C17"/>
      <c r="D17" s="13">
        <f t="shared" si="0"/>
        <v>10000</v>
      </c>
    </row>
    <row r="18" spans="2:4">
      <c r="B18"/>
      <c r="C18"/>
      <c r="D18" s="13">
        <f t="shared" si="0"/>
        <v>10000</v>
      </c>
    </row>
    <row r="19" spans="2:4">
      <c r="B19"/>
      <c r="C19"/>
      <c r="D19" s="13">
        <f t="shared" si="0"/>
        <v>10000</v>
      </c>
    </row>
    <row r="20" spans="2:4">
      <c r="B20"/>
      <c r="C20"/>
      <c r="D20" s="13">
        <f t="shared" si="0"/>
        <v>10000</v>
      </c>
    </row>
    <row r="21" spans="2:4">
      <c r="B21"/>
      <c r="C21"/>
      <c r="D21" s="13">
        <f t="shared" si="0"/>
        <v>10000</v>
      </c>
    </row>
    <row r="22" spans="2:4">
      <c r="B22"/>
      <c r="C22"/>
      <c r="D22" s="13">
        <f t="shared" si="0"/>
        <v>10000</v>
      </c>
    </row>
    <row r="23" spans="2:4">
      <c r="B23"/>
      <c r="C23"/>
      <c r="D23" s="13">
        <f t="shared" si="0"/>
        <v>10000</v>
      </c>
    </row>
    <row r="24" spans="2:4">
      <c r="B24"/>
      <c r="C24"/>
      <c r="D24" s="13">
        <f t="shared" si="0"/>
        <v>10000</v>
      </c>
    </row>
    <row r="25" spans="2:4">
      <c r="B25"/>
      <c r="C25"/>
      <c r="D25" s="13">
        <f t="shared" si="0"/>
        <v>10000</v>
      </c>
    </row>
    <row r="26" spans="2:4">
      <c r="B26"/>
      <c r="C26"/>
      <c r="D26" s="13">
        <f t="shared" si="0"/>
        <v>10000</v>
      </c>
    </row>
    <row r="27" spans="2:4">
      <c r="B27"/>
      <c r="C27"/>
      <c r="D27" s="13">
        <f t="shared" si="0"/>
        <v>10000</v>
      </c>
    </row>
    <row r="28" spans="2:4">
      <c r="B28"/>
      <c r="C28"/>
      <c r="D28" s="13">
        <f t="shared" si="0"/>
        <v>10000</v>
      </c>
    </row>
    <row r="29" spans="2:4">
      <c r="B29"/>
      <c r="C29"/>
      <c r="D29" s="13">
        <f t="shared" si="0"/>
        <v>10000</v>
      </c>
    </row>
    <row r="30" spans="2:4">
      <c r="B30"/>
      <c r="C30"/>
      <c r="D30" s="13">
        <f t="shared" si="0"/>
        <v>10000</v>
      </c>
    </row>
    <row r="31" spans="2:4">
      <c r="B31"/>
      <c r="C31"/>
      <c r="D31" s="13">
        <f t="shared" si="0"/>
        <v>10000</v>
      </c>
    </row>
    <row r="32" spans="2:4">
      <c r="B32"/>
      <c r="C32"/>
      <c r="D32" s="13">
        <f t="shared" si="0"/>
        <v>10000</v>
      </c>
    </row>
    <row r="33" spans="2:4">
      <c r="B33"/>
      <c r="C33"/>
      <c r="D33" s="13">
        <f t="shared" si="0"/>
        <v>10000</v>
      </c>
    </row>
    <row r="34" spans="2:4">
      <c r="B34"/>
      <c r="C34"/>
      <c r="D34" s="13">
        <f t="shared" si="0"/>
        <v>10000</v>
      </c>
    </row>
    <row r="35" spans="2:4">
      <c r="B35"/>
      <c r="C35"/>
      <c r="D35" s="13">
        <f t="shared" si="0"/>
        <v>10000</v>
      </c>
    </row>
    <row r="36" spans="2:4">
      <c r="B36"/>
      <c r="C36"/>
      <c r="D36" s="13">
        <f t="shared" si="0"/>
        <v>10000</v>
      </c>
    </row>
    <row r="37" spans="2:4">
      <c r="B37"/>
      <c r="C37"/>
      <c r="D37" s="13">
        <f t="shared" si="0"/>
        <v>10000</v>
      </c>
    </row>
    <row r="38" spans="2:4">
      <c r="B38"/>
      <c r="C38"/>
      <c r="D38" s="13">
        <f t="shared" si="0"/>
        <v>10000</v>
      </c>
    </row>
    <row r="39" spans="2:4">
      <c r="B39"/>
      <c r="C39"/>
      <c r="D39" s="13">
        <f t="shared" si="0"/>
        <v>10000</v>
      </c>
    </row>
    <row r="40" spans="2:4">
      <c r="B40"/>
      <c r="C40"/>
      <c r="D40" s="13">
        <f t="shared" si="0"/>
        <v>10000</v>
      </c>
    </row>
    <row r="41" spans="2:4">
      <c r="B41"/>
      <c r="C41"/>
      <c r="D41" s="13">
        <f t="shared" si="0"/>
        <v>10000</v>
      </c>
    </row>
    <row r="42" spans="2:4">
      <c r="B42"/>
      <c r="C42"/>
      <c r="D42" s="13">
        <f t="shared" si="0"/>
        <v>10000</v>
      </c>
    </row>
    <row r="43" spans="2:4">
      <c r="B43"/>
      <c r="C43"/>
      <c r="D43" s="13">
        <f t="shared" si="0"/>
        <v>10000</v>
      </c>
    </row>
    <row r="44" spans="2:4">
      <c r="B44"/>
      <c r="C44"/>
      <c r="D44" s="13">
        <f t="shared" si="0"/>
        <v>10000</v>
      </c>
    </row>
    <row r="45" spans="2:4">
      <c r="B45"/>
      <c r="C45"/>
      <c r="D45" s="13">
        <f t="shared" si="0"/>
        <v>10000</v>
      </c>
    </row>
    <row r="46" spans="2:4">
      <c r="B46"/>
      <c r="C46"/>
      <c r="D46" s="13">
        <f t="shared" si="0"/>
        <v>10000</v>
      </c>
    </row>
    <row r="47" spans="2:4">
      <c r="B47"/>
      <c r="C47"/>
      <c r="D47" s="13">
        <f t="shared" si="0"/>
        <v>10000</v>
      </c>
    </row>
    <row r="48" spans="2:4">
      <c r="B48"/>
      <c r="C48"/>
      <c r="D48" s="13">
        <f t="shared" si="0"/>
        <v>10000</v>
      </c>
    </row>
    <row r="49" spans="2:4">
      <c r="B49"/>
      <c r="C49"/>
      <c r="D49" s="13">
        <f t="shared" si="0"/>
        <v>10000</v>
      </c>
    </row>
    <row r="50" spans="2:4">
      <c r="B50"/>
      <c r="C50"/>
      <c r="D50" s="13">
        <f t="shared" si="0"/>
        <v>10000</v>
      </c>
    </row>
    <row r="51" spans="2:4">
      <c r="B51"/>
      <c r="C51"/>
      <c r="D51" s="13">
        <f t="shared" si="0"/>
        <v>10000</v>
      </c>
    </row>
    <row r="52" spans="2:4">
      <c r="B52"/>
      <c r="C52"/>
      <c r="D52" s="13">
        <f t="shared" si="0"/>
        <v>10000</v>
      </c>
    </row>
    <row r="53" spans="2:4">
      <c r="B53"/>
      <c r="C53"/>
      <c r="D53" s="13">
        <f t="shared" si="0"/>
        <v>10000</v>
      </c>
    </row>
    <row r="54" spans="2:4">
      <c r="B54"/>
      <c r="C54"/>
      <c r="D54" s="13">
        <f t="shared" si="0"/>
        <v>10000</v>
      </c>
    </row>
    <row r="55" spans="2:4">
      <c r="B55"/>
      <c r="C55"/>
      <c r="D55" s="13">
        <f t="shared" si="0"/>
        <v>10000</v>
      </c>
    </row>
    <row r="56" spans="2:4">
      <c r="B56"/>
      <c r="C56"/>
      <c r="D56" s="13">
        <f t="shared" si="0"/>
        <v>10000</v>
      </c>
    </row>
    <row r="57" spans="2:4">
      <c r="B57"/>
      <c r="C57"/>
      <c r="D57" s="13">
        <f t="shared" si="0"/>
        <v>10000</v>
      </c>
    </row>
  </sheetData>
  <conditionalFormatting sqref="B1:C4 B58:C1048576">
    <cfRule type="cellIs" dxfId="9" priority="2" operator="lessThan">
      <formula>0</formula>
    </cfRule>
  </conditionalFormatting>
  <conditionalFormatting sqref="B1:C4 B58:C1048576">
    <cfRule type="cellIs" dxfId="8" priority="1" operator="lessThan">
      <formula>0</formula>
    </cfRule>
  </conditionalFormatting>
  <pageMargins left="0.7" right="0.7" top="0.75" bottom="0.75" header="0.3" footer="0.3"/>
  <pageSetup orientation="portrait" verticalDpi="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E336"/>
  <sheetViews>
    <sheetView workbookViewId="0"/>
  </sheetViews>
  <sheetFormatPr defaultRowHeight="15"/>
  <cols>
    <col min="1" max="1" width="13.140625" style="30" customWidth="1"/>
    <col min="2" max="2" width="23.85546875" bestFit="1" customWidth="1"/>
    <col min="3" max="3" width="15.42578125" bestFit="1" customWidth="1"/>
    <col min="4" max="4" width="11.5703125" bestFit="1" customWidth="1"/>
    <col min="5" max="5" width="9" bestFit="1" customWidth="1"/>
    <col min="6" max="6" width="6.7109375" bestFit="1" customWidth="1"/>
    <col min="7" max="7" width="7.42578125" customWidth="1"/>
    <col min="8" max="8" width="11.28515625" customWidth="1"/>
    <col min="9" max="9" width="11.28515625" bestFit="1" customWidth="1"/>
  </cols>
  <sheetData>
    <row r="1" spans="1:5">
      <c r="A1" s="17" t="s">
        <v>88</v>
      </c>
      <c r="B1" t="s">
        <v>92</v>
      </c>
    </row>
    <row r="3" spans="1:5">
      <c r="A3" s="30" t="s">
        <v>64</v>
      </c>
      <c r="B3" t="s">
        <v>86</v>
      </c>
      <c r="C3" t="s">
        <v>90</v>
      </c>
      <c r="D3" t="s">
        <v>93</v>
      </c>
      <c r="E3" t="s">
        <v>94</v>
      </c>
    </row>
    <row r="4" spans="1:5">
      <c r="A4" s="80"/>
      <c r="B4" s="20"/>
      <c r="C4">
        <f>B4</f>
        <v>0</v>
      </c>
      <c r="D4" s="33" t="str">
        <f>IF((C4=MAX(C:C))=TRUE,"Max","")</f>
        <v>Max</v>
      </c>
      <c r="E4">
        <f>IF(D4="MAX",A4,"")</f>
        <v>0</v>
      </c>
    </row>
    <row r="5" spans="1:5">
      <c r="A5"/>
      <c r="C5" t="str">
        <f>IF(B5&lt;&gt;"",B5+C4,"")</f>
        <v/>
      </c>
      <c r="D5" s="33" t="str">
        <f t="shared" ref="D5:D68" si="0">IF((C5=MAX(C:C))=TRUE,"Max","")</f>
        <v/>
      </c>
      <c r="E5" t="str">
        <f t="shared" ref="E5:E68" si="1">IF(D5="MAX",A5,"")</f>
        <v/>
      </c>
    </row>
    <row r="6" spans="1:5">
      <c r="A6"/>
      <c r="C6" t="str">
        <f t="shared" ref="C6:C69" si="2">IF(B6&lt;&gt;"",B6+C5,"")</f>
        <v/>
      </c>
      <c r="D6" s="33" t="str">
        <f t="shared" si="0"/>
        <v/>
      </c>
      <c r="E6" t="str">
        <f t="shared" si="1"/>
        <v/>
      </c>
    </row>
    <row r="7" spans="1:5">
      <c r="A7"/>
      <c r="C7" t="str">
        <f t="shared" si="2"/>
        <v/>
      </c>
      <c r="D7" s="33" t="str">
        <f t="shared" si="0"/>
        <v/>
      </c>
      <c r="E7" t="str">
        <f t="shared" si="1"/>
        <v/>
      </c>
    </row>
    <row r="8" spans="1:5">
      <c r="A8"/>
      <c r="C8" t="str">
        <f t="shared" si="2"/>
        <v/>
      </c>
      <c r="D8" s="33" t="str">
        <f t="shared" si="0"/>
        <v/>
      </c>
      <c r="E8" t="str">
        <f t="shared" si="1"/>
        <v/>
      </c>
    </row>
    <row r="9" spans="1:5">
      <c r="A9"/>
      <c r="C9" t="str">
        <f t="shared" si="2"/>
        <v/>
      </c>
      <c r="D9" s="33" t="str">
        <f t="shared" si="0"/>
        <v/>
      </c>
      <c r="E9" t="str">
        <f t="shared" si="1"/>
        <v/>
      </c>
    </row>
    <row r="10" spans="1:5">
      <c r="A10"/>
      <c r="C10" t="str">
        <f t="shared" si="2"/>
        <v/>
      </c>
      <c r="D10" s="33" t="str">
        <f t="shared" si="0"/>
        <v/>
      </c>
      <c r="E10" t="str">
        <f t="shared" si="1"/>
        <v/>
      </c>
    </row>
    <row r="11" spans="1:5">
      <c r="A11"/>
      <c r="C11" t="str">
        <f t="shared" si="2"/>
        <v/>
      </c>
      <c r="D11" s="33" t="str">
        <f t="shared" si="0"/>
        <v/>
      </c>
      <c r="E11" t="str">
        <f t="shared" si="1"/>
        <v/>
      </c>
    </row>
    <row r="12" spans="1:5">
      <c r="A12"/>
      <c r="C12" t="str">
        <f t="shared" si="2"/>
        <v/>
      </c>
      <c r="D12" s="33" t="str">
        <f t="shared" si="0"/>
        <v/>
      </c>
      <c r="E12" t="str">
        <f t="shared" si="1"/>
        <v/>
      </c>
    </row>
    <row r="13" spans="1:5">
      <c r="A13"/>
      <c r="C13" t="str">
        <f t="shared" si="2"/>
        <v/>
      </c>
      <c r="D13" s="33" t="str">
        <f t="shared" si="0"/>
        <v/>
      </c>
      <c r="E13" t="str">
        <f t="shared" si="1"/>
        <v/>
      </c>
    </row>
    <row r="14" spans="1:5">
      <c r="A14"/>
      <c r="C14" t="str">
        <f t="shared" si="2"/>
        <v/>
      </c>
      <c r="D14" s="33" t="str">
        <f t="shared" si="0"/>
        <v/>
      </c>
      <c r="E14" t="str">
        <f t="shared" si="1"/>
        <v/>
      </c>
    </row>
    <row r="15" spans="1:5">
      <c r="A15"/>
      <c r="C15" t="str">
        <f t="shared" si="2"/>
        <v/>
      </c>
      <c r="D15" s="33" t="str">
        <f t="shared" si="0"/>
        <v/>
      </c>
      <c r="E15" t="str">
        <f t="shared" si="1"/>
        <v/>
      </c>
    </row>
    <row r="16" spans="1:5">
      <c r="A16"/>
      <c r="C16" t="str">
        <f t="shared" si="2"/>
        <v/>
      </c>
      <c r="D16" s="33" t="str">
        <f t="shared" si="0"/>
        <v/>
      </c>
      <c r="E16" t="str">
        <f t="shared" si="1"/>
        <v/>
      </c>
    </row>
    <row r="17" spans="1:5">
      <c r="A17"/>
      <c r="C17" t="str">
        <f t="shared" si="2"/>
        <v/>
      </c>
      <c r="D17" s="33" t="str">
        <f t="shared" si="0"/>
        <v/>
      </c>
      <c r="E17" t="str">
        <f t="shared" si="1"/>
        <v/>
      </c>
    </row>
    <row r="18" spans="1:5">
      <c r="A18"/>
      <c r="C18" t="str">
        <f t="shared" si="2"/>
        <v/>
      </c>
      <c r="D18" s="33" t="str">
        <f t="shared" si="0"/>
        <v/>
      </c>
      <c r="E18" t="str">
        <f t="shared" si="1"/>
        <v/>
      </c>
    </row>
    <row r="19" spans="1:5">
      <c r="A19"/>
      <c r="C19" t="str">
        <f t="shared" si="2"/>
        <v/>
      </c>
      <c r="D19" s="33" t="str">
        <f t="shared" si="0"/>
        <v/>
      </c>
      <c r="E19" t="str">
        <f t="shared" si="1"/>
        <v/>
      </c>
    </row>
    <row r="20" spans="1:5">
      <c r="A20"/>
      <c r="C20" t="str">
        <f t="shared" si="2"/>
        <v/>
      </c>
      <c r="D20" s="33" t="str">
        <f t="shared" si="0"/>
        <v/>
      </c>
      <c r="E20" t="str">
        <f t="shared" si="1"/>
        <v/>
      </c>
    </row>
    <row r="21" spans="1:5">
      <c r="A21"/>
      <c r="C21" t="str">
        <f t="shared" si="2"/>
        <v/>
      </c>
      <c r="D21" s="33" t="str">
        <f t="shared" si="0"/>
        <v/>
      </c>
      <c r="E21" t="str">
        <f t="shared" si="1"/>
        <v/>
      </c>
    </row>
    <row r="22" spans="1:5">
      <c r="A22"/>
      <c r="C22" t="str">
        <f t="shared" si="2"/>
        <v/>
      </c>
      <c r="D22" s="33" t="str">
        <f t="shared" si="0"/>
        <v/>
      </c>
      <c r="E22" t="str">
        <f t="shared" si="1"/>
        <v/>
      </c>
    </row>
    <row r="23" spans="1:5">
      <c r="A23"/>
      <c r="C23" t="str">
        <f t="shared" si="2"/>
        <v/>
      </c>
      <c r="D23" s="33" t="str">
        <f t="shared" si="0"/>
        <v/>
      </c>
      <c r="E23" t="str">
        <f t="shared" si="1"/>
        <v/>
      </c>
    </row>
    <row r="24" spans="1:5">
      <c r="A24"/>
      <c r="C24" t="str">
        <f t="shared" si="2"/>
        <v/>
      </c>
      <c r="D24" s="33" t="str">
        <f t="shared" si="0"/>
        <v/>
      </c>
      <c r="E24" t="str">
        <f t="shared" si="1"/>
        <v/>
      </c>
    </row>
    <row r="25" spans="1:5">
      <c r="A25"/>
      <c r="C25" t="str">
        <f t="shared" si="2"/>
        <v/>
      </c>
      <c r="D25" s="33" t="str">
        <f t="shared" si="0"/>
        <v/>
      </c>
      <c r="E25" t="str">
        <f t="shared" si="1"/>
        <v/>
      </c>
    </row>
    <row r="26" spans="1:5">
      <c r="A26"/>
      <c r="C26" t="str">
        <f t="shared" si="2"/>
        <v/>
      </c>
      <c r="D26" s="33" t="str">
        <f t="shared" si="0"/>
        <v/>
      </c>
      <c r="E26" t="str">
        <f t="shared" si="1"/>
        <v/>
      </c>
    </row>
    <row r="27" spans="1:5">
      <c r="A27"/>
      <c r="C27" t="str">
        <f t="shared" si="2"/>
        <v/>
      </c>
      <c r="D27" s="33" t="str">
        <f t="shared" si="0"/>
        <v/>
      </c>
      <c r="E27" t="str">
        <f t="shared" si="1"/>
        <v/>
      </c>
    </row>
    <row r="28" spans="1:5">
      <c r="A28"/>
      <c r="C28" t="str">
        <f t="shared" si="2"/>
        <v/>
      </c>
      <c r="D28" s="33" t="str">
        <f t="shared" si="0"/>
        <v/>
      </c>
      <c r="E28" t="str">
        <f t="shared" si="1"/>
        <v/>
      </c>
    </row>
    <row r="29" spans="1:5">
      <c r="A29"/>
      <c r="C29" t="str">
        <f t="shared" si="2"/>
        <v/>
      </c>
      <c r="D29" s="33" t="str">
        <f t="shared" si="0"/>
        <v/>
      </c>
      <c r="E29" t="str">
        <f t="shared" si="1"/>
        <v/>
      </c>
    </row>
    <row r="30" spans="1:5">
      <c r="A30"/>
      <c r="C30" t="str">
        <f t="shared" si="2"/>
        <v/>
      </c>
      <c r="D30" s="33" t="str">
        <f t="shared" si="0"/>
        <v/>
      </c>
      <c r="E30" t="str">
        <f t="shared" si="1"/>
        <v/>
      </c>
    </row>
    <row r="31" spans="1:5">
      <c r="A31"/>
      <c r="C31" t="str">
        <f t="shared" si="2"/>
        <v/>
      </c>
      <c r="D31" s="33" t="str">
        <f t="shared" si="0"/>
        <v/>
      </c>
      <c r="E31" t="str">
        <f t="shared" si="1"/>
        <v/>
      </c>
    </row>
    <row r="32" spans="1:5">
      <c r="A32"/>
      <c r="C32" t="str">
        <f t="shared" si="2"/>
        <v/>
      </c>
      <c r="D32" s="33" t="str">
        <f t="shared" si="0"/>
        <v/>
      </c>
      <c r="E32" t="str">
        <f t="shared" si="1"/>
        <v/>
      </c>
    </row>
    <row r="33" spans="1:5">
      <c r="A33"/>
      <c r="C33" t="str">
        <f t="shared" si="2"/>
        <v/>
      </c>
      <c r="D33" s="33" t="str">
        <f t="shared" si="0"/>
        <v/>
      </c>
      <c r="E33" t="str">
        <f t="shared" si="1"/>
        <v/>
      </c>
    </row>
    <row r="34" spans="1:5">
      <c r="A34"/>
      <c r="C34" t="str">
        <f t="shared" si="2"/>
        <v/>
      </c>
      <c r="D34" s="33" t="str">
        <f t="shared" si="0"/>
        <v/>
      </c>
      <c r="E34" t="str">
        <f t="shared" si="1"/>
        <v/>
      </c>
    </row>
    <row r="35" spans="1:5">
      <c r="A35"/>
      <c r="C35" t="str">
        <f t="shared" si="2"/>
        <v/>
      </c>
      <c r="D35" s="33" t="str">
        <f t="shared" si="0"/>
        <v/>
      </c>
      <c r="E35" t="str">
        <f t="shared" si="1"/>
        <v/>
      </c>
    </row>
    <row r="36" spans="1:5">
      <c r="A36"/>
      <c r="C36" t="str">
        <f t="shared" si="2"/>
        <v/>
      </c>
      <c r="D36" s="33" t="str">
        <f t="shared" si="0"/>
        <v/>
      </c>
      <c r="E36" t="str">
        <f t="shared" si="1"/>
        <v/>
      </c>
    </row>
    <row r="37" spans="1:5">
      <c r="A37"/>
      <c r="C37" t="str">
        <f t="shared" si="2"/>
        <v/>
      </c>
      <c r="D37" s="33" t="str">
        <f t="shared" si="0"/>
        <v/>
      </c>
      <c r="E37" t="str">
        <f t="shared" si="1"/>
        <v/>
      </c>
    </row>
    <row r="38" spans="1:5">
      <c r="A38"/>
      <c r="C38" t="str">
        <f t="shared" si="2"/>
        <v/>
      </c>
      <c r="D38" s="33" t="str">
        <f t="shared" si="0"/>
        <v/>
      </c>
      <c r="E38" t="str">
        <f t="shared" si="1"/>
        <v/>
      </c>
    </row>
    <row r="39" spans="1:5">
      <c r="A39"/>
      <c r="C39" t="str">
        <f t="shared" si="2"/>
        <v/>
      </c>
      <c r="D39" s="33" t="str">
        <f t="shared" si="0"/>
        <v/>
      </c>
      <c r="E39" t="str">
        <f t="shared" si="1"/>
        <v/>
      </c>
    </row>
    <row r="40" spans="1:5">
      <c r="A40"/>
      <c r="C40" t="str">
        <f t="shared" si="2"/>
        <v/>
      </c>
      <c r="D40" s="33" t="str">
        <f t="shared" si="0"/>
        <v/>
      </c>
      <c r="E40" t="str">
        <f t="shared" si="1"/>
        <v/>
      </c>
    </row>
    <row r="41" spans="1:5">
      <c r="A41"/>
      <c r="C41" t="str">
        <f t="shared" si="2"/>
        <v/>
      </c>
      <c r="D41" s="33" t="str">
        <f t="shared" si="0"/>
        <v/>
      </c>
      <c r="E41" t="str">
        <f t="shared" si="1"/>
        <v/>
      </c>
    </row>
    <row r="42" spans="1:5">
      <c r="A42"/>
      <c r="C42" t="str">
        <f t="shared" si="2"/>
        <v/>
      </c>
      <c r="D42" s="33" t="str">
        <f t="shared" si="0"/>
        <v/>
      </c>
      <c r="E42" t="str">
        <f t="shared" si="1"/>
        <v/>
      </c>
    </row>
    <row r="43" spans="1:5">
      <c r="A43"/>
      <c r="C43" t="str">
        <f t="shared" si="2"/>
        <v/>
      </c>
      <c r="D43" s="33" t="str">
        <f t="shared" si="0"/>
        <v/>
      </c>
      <c r="E43" t="str">
        <f t="shared" si="1"/>
        <v/>
      </c>
    </row>
    <row r="44" spans="1:5">
      <c r="A44"/>
      <c r="C44" t="str">
        <f t="shared" si="2"/>
        <v/>
      </c>
      <c r="D44" s="33" t="str">
        <f t="shared" si="0"/>
        <v/>
      </c>
      <c r="E44" t="str">
        <f t="shared" si="1"/>
        <v/>
      </c>
    </row>
    <row r="45" spans="1:5">
      <c r="A45"/>
      <c r="C45" t="str">
        <f t="shared" si="2"/>
        <v/>
      </c>
      <c r="D45" s="33" t="str">
        <f t="shared" si="0"/>
        <v/>
      </c>
      <c r="E45" t="str">
        <f t="shared" si="1"/>
        <v/>
      </c>
    </row>
    <row r="46" spans="1:5">
      <c r="A46"/>
      <c r="C46" t="str">
        <f t="shared" si="2"/>
        <v/>
      </c>
      <c r="D46" s="33" t="str">
        <f t="shared" si="0"/>
        <v/>
      </c>
      <c r="E46" t="str">
        <f t="shared" si="1"/>
        <v/>
      </c>
    </row>
    <row r="47" spans="1:5">
      <c r="A47"/>
      <c r="C47" t="str">
        <f t="shared" si="2"/>
        <v/>
      </c>
      <c r="D47" s="33" t="str">
        <f t="shared" si="0"/>
        <v/>
      </c>
      <c r="E47" t="str">
        <f t="shared" si="1"/>
        <v/>
      </c>
    </row>
    <row r="48" spans="1:5">
      <c r="A48"/>
      <c r="C48" t="str">
        <f t="shared" si="2"/>
        <v/>
      </c>
      <c r="D48" s="33" t="str">
        <f t="shared" si="0"/>
        <v/>
      </c>
      <c r="E48" t="str">
        <f t="shared" si="1"/>
        <v/>
      </c>
    </row>
    <row r="49" spans="1:5">
      <c r="A49"/>
      <c r="C49" t="str">
        <f t="shared" si="2"/>
        <v/>
      </c>
      <c r="D49" s="33" t="str">
        <f t="shared" si="0"/>
        <v/>
      </c>
      <c r="E49" t="str">
        <f t="shared" si="1"/>
        <v/>
      </c>
    </row>
    <row r="50" spans="1:5">
      <c r="A50"/>
      <c r="C50" t="str">
        <f t="shared" si="2"/>
        <v/>
      </c>
      <c r="D50" s="33" t="str">
        <f t="shared" si="0"/>
        <v/>
      </c>
      <c r="E50" t="str">
        <f t="shared" si="1"/>
        <v/>
      </c>
    </row>
    <row r="51" spans="1:5">
      <c r="A51"/>
      <c r="C51" t="str">
        <f t="shared" si="2"/>
        <v/>
      </c>
      <c r="D51" s="33" t="str">
        <f t="shared" si="0"/>
        <v/>
      </c>
      <c r="E51" t="str">
        <f t="shared" si="1"/>
        <v/>
      </c>
    </row>
    <row r="52" spans="1:5">
      <c r="A52"/>
      <c r="C52" t="str">
        <f t="shared" si="2"/>
        <v/>
      </c>
      <c r="D52" s="33" t="str">
        <f t="shared" si="0"/>
        <v/>
      </c>
      <c r="E52" t="str">
        <f t="shared" si="1"/>
        <v/>
      </c>
    </row>
    <row r="53" spans="1:5">
      <c r="A53"/>
      <c r="C53" t="str">
        <f t="shared" si="2"/>
        <v/>
      </c>
      <c r="D53" s="33" t="str">
        <f t="shared" si="0"/>
        <v/>
      </c>
      <c r="E53" t="str">
        <f t="shared" si="1"/>
        <v/>
      </c>
    </row>
    <row r="54" spans="1:5">
      <c r="A54"/>
      <c r="C54" t="str">
        <f t="shared" si="2"/>
        <v/>
      </c>
      <c r="D54" s="33" t="str">
        <f t="shared" si="0"/>
        <v/>
      </c>
      <c r="E54" t="str">
        <f t="shared" si="1"/>
        <v/>
      </c>
    </row>
    <row r="55" spans="1:5">
      <c r="A55"/>
      <c r="C55" t="str">
        <f t="shared" si="2"/>
        <v/>
      </c>
      <c r="D55" s="33" t="str">
        <f t="shared" si="0"/>
        <v/>
      </c>
      <c r="E55" t="str">
        <f t="shared" si="1"/>
        <v/>
      </c>
    </row>
    <row r="56" spans="1:5">
      <c r="A56"/>
      <c r="C56" t="str">
        <f t="shared" si="2"/>
        <v/>
      </c>
      <c r="D56" s="33" t="str">
        <f t="shared" si="0"/>
        <v/>
      </c>
      <c r="E56" t="str">
        <f t="shared" si="1"/>
        <v/>
      </c>
    </row>
    <row r="57" spans="1:5">
      <c r="A57"/>
      <c r="C57" t="str">
        <f t="shared" si="2"/>
        <v/>
      </c>
      <c r="D57" s="33" t="str">
        <f t="shared" si="0"/>
        <v/>
      </c>
      <c r="E57" t="str">
        <f t="shared" si="1"/>
        <v/>
      </c>
    </row>
    <row r="58" spans="1:5">
      <c r="A58"/>
      <c r="C58" t="str">
        <f t="shared" si="2"/>
        <v/>
      </c>
      <c r="D58" s="33" t="str">
        <f t="shared" si="0"/>
        <v/>
      </c>
      <c r="E58" t="str">
        <f t="shared" si="1"/>
        <v/>
      </c>
    </row>
    <row r="59" spans="1:5">
      <c r="A59"/>
      <c r="C59" t="str">
        <f t="shared" si="2"/>
        <v/>
      </c>
      <c r="D59" s="33" t="str">
        <f t="shared" si="0"/>
        <v/>
      </c>
      <c r="E59" t="str">
        <f t="shared" si="1"/>
        <v/>
      </c>
    </row>
    <row r="60" spans="1:5">
      <c r="A60"/>
      <c r="C60" t="str">
        <f t="shared" si="2"/>
        <v/>
      </c>
      <c r="D60" s="33" t="str">
        <f t="shared" si="0"/>
        <v/>
      </c>
      <c r="E60" t="str">
        <f t="shared" si="1"/>
        <v/>
      </c>
    </row>
    <row r="61" spans="1:5">
      <c r="A61"/>
      <c r="C61" t="str">
        <f t="shared" si="2"/>
        <v/>
      </c>
      <c r="D61" s="33" t="str">
        <f t="shared" si="0"/>
        <v/>
      </c>
      <c r="E61" t="str">
        <f t="shared" si="1"/>
        <v/>
      </c>
    </row>
    <row r="62" spans="1:5">
      <c r="A62"/>
      <c r="C62" t="str">
        <f t="shared" si="2"/>
        <v/>
      </c>
      <c r="D62" s="33" t="str">
        <f t="shared" si="0"/>
        <v/>
      </c>
      <c r="E62" t="str">
        <f t="shared" si="1"/>
        <v/>
      </c>
    </row>
    <row r="63" spans="1:5">
      <c r="A63"/>
      <c r="C63" t="str">
        <f t="shared" si="2"/>
        <v/>
      </c>
      <c r="D63" s="33" t="str">
        <f t="shared" si="0"/>
        <v/>
      </c>
      <c r="E63" t="str">
        <f t="shared" si="1"/>
        <v/>
      </c>
    </row>
    <row r="64" spans="1:5">
      <c r="A64"/>
      <c r="C64" t="str">
        <f t="shared" si="2"/>
        <v/>
      </c>
      <c r="D64" s="33" t="str">
        <f t="shared" si="0"/>
        <v/>
      </c>
      <c r="E64" t="str">
        <f t="shared" si="1"/>
        <v/>
      </c>
    </row>
    <row r="65" spans="1:5">
      <c r="A65"/>
      <c r="C65" t="str">
        <f t="shared" si="2"/>
        <v/>
      </c>
      <c r="D65" s="33" t="str">
        <f t="shared" si="0"/>
        <v/>
      </c>
      <c r="E65" t="str">
        <f t="shared" si="1"/>
        <v/>
      </c>
    </row>
    <row r="66" spans="1:5">
      <c r="A66"/>
      <c r="C66" t="str">
        <f t="shared" si="2"/>
        <v/>
      </c>
      <c r="D66" s="33" t="str">
        <f t="shared" si="0"/>
        <v/>
      </c>
      <c r="E66" t="str">
        <f t="shared" si="1"/>
        <v/>
      </c>
    </row>
    <row r="67" spans="1:5">
      <c r="A67"/>
      <c r="C67" t="str">
        <f t="shared" si="2"/>
        <v/>
      </c>
      <c r="D67" s="33" t="str">
        <f t="shared" si="0"/>
        <v/>
      </c>
      <c r="E67" t="str">
        <f t="shared" si="1"/>
        <v/>
      </c>
    </row>
    <row r="68" spans="1:5">
      <c r="A68"/>
      <c r="C68" t="str">
        <f t="shared" si="2"/>
        <v/>
      </c>
      <c r="D68" s="33" t="str">
        <f t="shared" si="0"/>
        <v/>
      </c>
      <c r="E68" t="str">
        <f t="shared" si="1"/>
        <v/>
      </c>
    </row>
    <row r="69" spans="1:5">
      <c r="A69"/>
      <c r="C69" t="str">
        <f t="shared" si="2"/>
        <v/>
      </c>
      <c r="D69" s="33" t="str">
        <f t="shared" ref="D69:D132" si="3">IF((C69=MAX(C:C))=TRUE,"Max","")</f>
        <v/>
      </c>
      <c r="E69" t="str">
        <f t="shared" ref="E69:E132" si="4">IF(D69="MAX",A69,"")</f>
        <v/>
      </c>
    </row>
    <row r="70" spans="1:5">
      <c r="A70"/>
      <c r="C70" t="str">
        <f t="shared" ref="C70:C133" si="5">IF(B70&lt;&gt;"",B70+C69,"")</f>
        <v/>
      </c>
      <c r="D70" s="33" t="str">
        <f t="shared" si="3"/>
        <v/>
      </c>
      <c r="E70" t="str">
        <f t="shared" si="4"/>
        <v/>
      </c>
    </row>
    <row r="71" spans="1:5">
      <c r="A71"/>
      <c r="C71" t="str">
        <f t="shared" si="5"/>
        <v/>
      </c>
      <c r="D71" s="33" t="str">
        <f t="shared" si="3"/>
        <v/>
      </c>
      <c r="E71" t="str">
        <f t="shared" si="4"/>
        <v/>
      </c>
    </row>
    <row r="72" spans="1:5">
      <c r="A72"/>
      <c r="C72" t="str">
        <f t="shared" si="5"/>
        <v/>
      </c>
      <c r="D72" s="33" t="str">
        <f t="shared" si="3"/>
        <v/>
      </c>
      <c r="E72" t="str">
        <f t="shared" si="4"/>
        <v/>
      </c>
    </row>
    <row r="73" spans="1:5">
      <c r="A73"/>
      <c r="C73" t="str">
        <f t="shared" si="5"/>
        <v/>
      </c>
      <c r="D73" s="33" t="str">
        <f t="shared" si="3"/>
        <v/>
      </c>
      <c r="E73" t="str">
        <f t="shared" si="4"/>
        <v/>
      </c>
    </row>
    <row r="74" spans="1:5">
      <c r="A74"/>
      <c r="C74" t="str">
        <f t="shared" si="5"/>
        <v/>
      </c>
      <c r="D74" s="33" t="str">
        <f t="shared" si="3"/>
        <v/>
      </c>
      <c r="E74" t="str">
        <f t="shared" si="4"/>
        <v/>
      </c>
    </row>
    <row r="75" spans="1:5">
      <c r="A75"/>
      <c r="C75" t="str">
        <f t="shared" si="5"/>
        <v/>
      </c>
      <c r="D75" s="33" t="str">
        <f t="shared" si="3"/>
        <v/>
      </c>
      <c r="E75" t="str">
        <f t="shared" si="4"/>
        <v/>
      </c>
    </row>
    <row r="76" spans="1:5">
      <c r="A76"/>
      <c r="C76" t="str">
        <f t="shared" si="5"/>
        <v/>
      </c>
      <c r="D76" s="33" t="str">
        <f t="shared" si="3"/>
        <v/>
      </c>
      <c r="E76" t="str">
        <f t="shared" si="4"/>
        <v/>
      </c>
    </row>
    <row r="77" spans="1:5">
      <c r="A77"/>
      <c r="C77" t="str">
        <f t="shared" si="5"/>
        <v/>
      </c>
      <c r="D77" s="33" t="str">
        <f t="shared" si="3"/>
        <v/>
      </c>
      <c r="E77" t="str">
        <f t="shared" si="4"/>
        <v/>
      </c>
    </row>
    <row r="78" spans="1:5">
      <c r="A78"/>
      <c r="C78" t="str">
        <f t="shared" si="5"/>
        <v/>
      </c>
      <c r="D78" s="33" t="str">
        <f t="shared" si="3"/>
        <v/>
      </c>
      <c r="E78" t="str">
        <f t="shared" si="4"/>
        <v/>
      </c>
    </row>
    <row r="79" spans="1:5">
      <c r="A79"/>
      <c r="C79" t="str">
        <f t="shared" si="5"/>
        <v/>
      </c>
      <c r="D79" s="33" t="str">
        <f t="shared" si="3"/>
        <v/>
      </c>
      <c r="E79" t="str">
        <f t="shared" si="4"/>
        <v/>
      </c>
    </row>
    <row r="80" spans="1:5">
      <c r="A80"/>
      <c r="C80" t="str">
        <f t="shared" si="5"/>
        <v/>
      </c>
      <c r="D80" s="33" t="str">
        <f t="shared" si="3"/>
        <v/>
      </c>
      <c r="E80" t="str">
        <f t="shared" si="4"/>
        <v/>
      </c>
    </row>
    <row r="81" spans="1:5">
      <c r="A81"/>
      <c r="C81" t="str">
        <f t="shared" si="5"/>
        <v/>
      </c>
      <c r="D81" s="33" t="str">
        <f t="shared" si="3"/>
        <v/>
      </c>
      <c r="E81" t="str">
        <f t="shared" si="4"/>
        <v/>
      </c>
    </row>
    <row r="82" spans="1:5">
      <c r="A82"/>
      <c r="C82" t="str">
        <f t="shared" si="5"/>
        <v/>
      </c>
      <c r="D82" s="33" t="str">
        <f t="shared" si="3"/>
        <v/>
      </c>
      <c r="E82" t="str">
        <f t="shared" si="4"/>
        <v/>
      </c>
    </row>
    <row r="83" spans="1:5">
      <c r="A83"/>
      <c r="C83" t="str">
        <f t="shared" si="5"/>
        <v/>
      </c>
      <c r="D83" s="33" t="str">
        <f t="shared" si="3"/>
        <v/>
      </c>
      <c r="E83" t="str">
        <f t="shared" si="4"/>
        <v/>
      </c>
    </row>
    <row r="84" spans="1:5">
      <c r="A84"/>
      <c r="C84" t="str">
        <f t="shared" si="5"/>
        <v/>
      </c>
      <c r="D84" s="33" t="str">
        <f t="shared" si="3"/>
        <v/>
      </c>
      <c r="E84" t="str">
        <f t="shared" si="4"/>
        <v/>
      </c>
    </row>
    <row r="85" spans="1:5">
      <c r="A85"/>
      <c r="C85" t="str">
        <f t="shared" si="5"/>
        <v/>
      </c>
      <c r="D85" s="33" t="str">
        <f t="shared" si="3"/>
        <v/>
      </c>
      <c r="E85" t="str">
        <f t="shared" si="4"/>
        <v/>
      </c>
    </row>
    <row r="86" spans="1:5">
      <c r="A86"/>
      <c r="C86" t="str">
        <f t="shared" si="5"/>
        <v/>
      </c>
      <c r="D86" s="33" t="str">
        <f t="shared" si="3"/>
        <v/>
      </c>
      <c r="E86" t="str">
        <f t="shared" si="4"/>
        <v/>
      </c>
    </row>
    <row r="87" spans="1:5">
      <c r="A87"/>
      <c r="C87" t="str">
        <f t="shared" si="5"/>
        <v/>
      </c>
      <c r="D87" s="33" t="str">
        <f t="shared" si="3"/>
        <v/>
      </c>
      <c r="E87" t="str">
        <f t="shared" si="4"/>
        <v/>
      </c>
    </row>
    <row r="88" spans="1:5">
      <c r="A88"/>
      <c r="C88" t="str">
        <f t="shared" si="5"/>
        <v/>
      </c>
      <c r="D88" s="33" t="str">
        <f t="shared" si="3"/>
        <v/>
      </c>
      <c r="E88" t="str">
        <f t="shared" si="4"/>
        <v/>
      </c>
    </row>
    <row r="89" spans="1:5">
      <c r="A89"/>
      <c r="C89" t="str">
        <f t="shared" si="5"/>
        <v/>
      </c>
      <c r="D89" s="33" t="str">
        <f t="shared" si="3"/>
        <v/>
      </c>
      <c r="E89" t="str">
        <f t="shared" si="4"/>
        <v/>
      </c>
    </row>
    <row r="90" spans="1:5">
      <c r="A90"/>
      <c r="C90" t="str">
        <f t="shared" si="5"/>
        <v/>
      </c>
      <c r="D90" s="33" t="str">
        <f t="shared" si="3"/>
        <v/>
      </c>
      <c r="E90" t="str">
        <f t="shared" si="4"/>
        <v/>
      </c>
    </row>
    <row r="91" spans="1:5">
      <c r="A91"/>
      <c r="C91" t="str">
        <f t="shared" si="5"/>
        <v/>
      </c>
      <c r="D91" s="33" t="str">
        <f t="shared" si="3"/>
        <v/>
      </c>
      <c r="E91" t="str">
        <f t="shared" si="4"/>
        <v/>
      </c>
    </row>
    <row r="92" spans="1:5">
      <c r="A92"/>
      <c r="C92" t="str">
        <f t="shared" si="5"/>
        <v/>
      </c>
      <c r="D92" s="33" t="str">
        <f t="shared" si="3"/>
        <v/>
      </c>
      <c r="E92" t="str">
        <f t="shared" si="4"/>
        <v/>
      </c>
    </row>
    <row r="93" spans="1:5">
      <c r="A93"/>
      <c r="C93" t="str">
        <f t="shared" si="5"/>
        <v/>
      </c>
      <c r="D93" s="33" t="str">
        <f t="shared" si="3"/>
        <v/>
      </c>
      <c r="E93" t="str">
        <f t="shared" si="4"/>
        <v/>
      </c>
    </row>
    <row r="94" spans="1:5">
      <c r="A94"/>
      <c r="C94" t="str">
        <f t="shared" si="5"/>
        <v/>
      </c>
      <c r="D94" s="33" t="str">
        <f t="shared" si="3"/>
        <v/>
      </c>
      <c r="E94" t="str">
        <f t="shared" si="4"/>
        <v/>
      </c>
    </row>
    <row r="95" spans="1:5">
      <c r="A95"/>
      <c r="C95" t="str">
        <f t="shared" si="5"/>
        <v/>
      </c>
      <c r="D95" s="33" t="str">
        <f t="shared" si="3"/>
        <v/>
      </c>
      <c r="E95" t="str">
        <f t="shared" si="4"/>
        <v/>
      </c>
    </row>
    <row r="96" spans="1:5">
      <c r="A96"/>
      <c r="C96" t="str">
        <f t="shared" si="5"/>
        <v/>
      </c>
      <c r="D96" s="33" t="str">
        <f t="shared" si="3"/>
        <v/>
      </c>
      <c r="E96" t="str">
        <f t="shared" si="4"/>
        <v/>
      </c>
    </row>
    <row r="97" spans="1:5">
      <c r="A97"/>
      <c r="C97" t="str">
        <f t="shared" si="5"/>
        <v/>
      </c>
      <c r="D97" s="33" t="str">
        <f t="shared" si="3"/>
        <v/>
      </c>
      <c r="E97" t="str">
        <f t="shared" si="4"/>
        <v/>
      </c>
    </row>
    <row r="98" spans="1:5">
      <c r="A98"/>
      <c r="C98" t="str">
        <f t="shared" si="5"/>
        <v/>
      </c>
      <c r="D98" s="33" t="str">
        <f t="shared" si="3"/>
        <v/>
      </c>
      <c r="E98" t="str">
        <f t="shared" si="4"/>
        <v/>
      </c>
    </row>
    <row r="99" spans="1:5">
      <c r="A99"/>
      <c r="C99" t="str">
        <f t="shared" si="5"/>
        <v/>
      </c>
      <c r="D99" s="33" t="str">
        <f t="shared" si="3"/>
        <v/>
      </c>
      <c r="E99" t="str">
        <f t="shared" si="4"/>
        <v/>
      </c>
    </row>
    <row r="100" spans="1:5">
      <c r="A100"/>
      <c r="C100" t="str">
        <f t="shared" si="5"/>
        <v/>
      </c>
      <c r="D100" s="33" t="str">
        <f t="shared" si="3"/>
        <v/>
      </c>
      <c r="E100" t="str">
        <f t="shared" si="4"/>
        <v/>
      </c>
    </row>
    <row r="101" spans="1:5">
      <c r="A101"/>
      <c r="C101" t="str">
        <f t="shared" si="5"/>
        <v/>
      </c>
      <c r="D101" s="33" t="str">
        <f t="shared" si="3"/>
        <v/>
      </c>
      <c r="E101" t="str">
        <f t="shared" si="4"/>
        <v/>
      </c>
    </row>
    <row r="102" spans="1:5">
      <c r="A102"/>
      <c r="C102" t="str">
        <f t="shared" si="5"/>
        <v/>
      </c>
      <c r="D102" s="33" t="str">
        <f t="shared" si="3"/>
        <v/>
      </c>
      <c r="E102" t="str">
        <f t="shared" si="4"/>
        <v/>
      </c>
    </row>
    <row r="103" spans="1:5">
      <c r="A103"/>
      <c r="C103" t="str">
        <f t="shared" si="5"/>
        <v/>
      </c>
      <c r="D103" s="33" t="str">
        <f t="shared" si="3"/>
        <v/>
      </c>
      <c r="E103" t="str">
        <f t="shared" si="4"/>
        <v/>
      </c>
    </row>
    <row r="104" spans="1:5">
      <c r="A104"/>
      <c r="C104" t="str">
        <f t="shared" si="5"/>
        <v/>
      </c>
      <c r="D104" s="33" t="str">
        <f t="shared" si="3"/>
        <v/>
      </c>
      <c r="E104" t="str">
        <f t="shared" si="4"/>
        <v/>
      </c>
    </row>
    <row r="105" spans="1:5">
      <c r="A105"/>
      <c r="C105" t="str">
        <f t="shared" si="5"/>
        <v/>
      </c>
      <c r="D105" s="33" t="str">
        <f t="shared" si="3"/>
        <v/>
      </c>
      <c r="E105" t="str">
        <f t="shared" si="4"/>
        <v/>
      </c>
    </row>
    <row r="106" spans="1:5">
      <c r="A106"/>
      <c r="C106" t="str">
        <f t="shared" si="5"/>
        <v/>
      </c>
      <c r="D106" s="33" t="str">
        <f t="shared" si="3"/>
        <v/>
      </c>
      <c r="E106" t="str">
        <f t="shared" si="4"/>
        <v/>
      </c>
    </row>
    <row r="107" spans="1:5">
      <c r="A107"/>
      <c r="C107" t="str">
        <f t="shared" si="5"/>
        <v/>
      </c>
      <c r="D107" s="33" t="str">
        <f t="shared" si="3"/>
        <v/>
      </c>
      <c r="E107" t="str">
        <f t="shared" si="4"/>
        <v/>
      </c>
    </row>
    <row r="108" spans="1:5">
      <c r="A108"/>
      <c r="C108" t="str">
        <f t="shared" si="5"/>
        <v/>
      </c>
      <c r="D108" s="33" t="str">
        <f t="shared" si="3"/>
        <v/>
      </c>
      <c r="E108" t="str">
        <f t="shared" si="4"/>
        <v/>
      </c>
    </row>
    <row r="109" spans="1:5">
      <c r="A109"/>
      <c r="C109" t="str">
        <f t="shared" si="5"/>
        <v/>
      </c>
      <c r="D109" s="33" t="str">
        <f t="shared" si="3"/>
        <v/>
      </c>
      <c r="E109" t="str">
        <f t="shared" si="4"/>
        <v/>
      </c>
    </row>
    <row r="110" spans="1:5">
      <c r="A110"/>
      <c r="C110" t="str">
        <f t="shared" si="5"/>
        <v/>
      </c>
      <c r="D110" s="33" t="str">
        <f t="shared" si="3"/>
        <v/>
      </c>
      <c r="E110" t="str">
        <f t="shared" si="4"/>
        <v/>
      </c>
    </row>
    <row r="111" spans="1:5">
      <c r="A111"/>
      <c r="C111" t="str">
        <f t="shared" si="5"/>
        <v/>
      </c>
      <c r="D111" s="33" t="str">
        <f t="shared" si="3"/>
        <v/>
      </c>
      <c r="E111" t="str">
        <f t="shared" si="4"/>
        <v/>
      </c>
    </row>
    <row r="112" spans="1:5">
      <c r="A112"/>
      <c r="C112" t="str">
        <f t="shared" si="5"/>
        <v/>
      </c>
      <c r="D112" s="33" t="str">
        <f t="shared" si="3"/>
        <v/>
      </c>
      <c r="E112" t="str">
        <f t="shared" si="4"/>
        <v/>
      </c>
    </row>
    <row r="113" spans="1:5">
      <c r="A113"/>
      <c r="C113" t="str">
        <f t="shared" si="5"/>
        <v/>
      </c>
      <c r="D113" s="33" t="str">
        <f t="shared" si="3"/>
        <v/>
      </c>
      <c r="E113" t="str">
        <f t="shared" si="4"/>
        <v/>
      </c>
    </row>
    <row r="114" spans="1:5">
      <c r="A114"/>
      <c r="C114" t="str">
        <f t="shared" si="5"/>
        <v/>
      </c>
      <c r="D114" s="33" t="str">
        <f t="shared" si="3"/>
        <v/>
      </c>
      <c r="E114" t="str">
        <f t="shared" si="4"/>
        <v/>
      </c>
    </row>
    <row r="115" spans="1:5">
      <c r="A115"/>
      <c r="C115" t="str">
        <f t="shared" si="5"/>
        <v/>
      </c>
      <c r="D115" s="33" t="str">
        <f t="shared" si="3"/>
        <v/>
      </c>
      <c r="E115" t="str">
        <f t="shared" si="4"/>
        <v/>
      </c>
    </row>
    <row r="116" spans="1:5">
      <c r="A116"/>
      <c r="C116" t="str">
        <f t="shared" si="5"/>
        <v/>
      </c>
      <c r="D116" s="33" t="str">
        <f t="shared" si="3"/>
        <v/>
      </c>
      <c r="E116" t="str">
        <f t="shared" si="4"/>
        <v/>
      </c>
    </row>
    <row r="117" spans="1:5">
      <c r="A117"/>
      <c r="C117" t="str">
        <f t="shared" si="5"/>
        <v/>
      </c>
      <c r="D117" s="33" t="str">
        <f t="shared" si="3"/>
        <v/>
      </c>
      <c r="E117" t="str">
        <f t="shared" si="4"/>
        <v/>
      </c>
    </row>
    <row r="118" spans="1:5">
      <c r="A118"/>
      <c r="C118" t="str">
        <f t="shared" si="5"/>
        <v/>
      </c>
      <c r="D118" s="33" t="str">
        <f t="shared" si="3"/>
        <v/>
      </c>
      <c r="E118" t="str">
        <f t="shared" si="4"/>
        <v/>
      </c>
    </row>
    <row r="119" spans="1:5">
      <c r="A119"/>
      <c r="C119" t="str">
        <f t="shared" si="5"/>
        <v/>
      </c>
      <c r="D119" s="33" t="str">
        <f t="shared" si="3"/>
        <v/>
      </c>
      <c r="E119" t="str">
        <f t="shared" si="4"/>
        <v/>
      </c>
    </row>
    <row r="120" spans="1:5">
      <c r="A120"/>
      <c r="C120" t="str">
        <f t="shared" si="5"/>
        <v/>
      </c>
      <c r="D120" s="33" t="str">
        <f t="shared" si="3"/>
        <v/>
      </c>
      <c r="E120" t="str">
        <f t="shared" si="4"/>
        <v/>
      </c>
    </row>
    <row r="121" spans="1:5">
      <c r="A121"/>
      <c r="C121" t="str">
        <f t="shared" si="5"/>
        <v/>
      </c>
      <c r="D121" s="33" t="str">
        <f t="shared" si="3"/>
        <v/>
      </c>
      <c r="E121" t="str">
        <f t="shared" si="4"/>
        <v/>
      </c>
    </row>
    <row r="122" spans="1:5">
      <c r="A122"/>
      <c r="C122" t="str">
        <f t="shared" si="5"/>
        <v/>
      </c>
      <c r="D122" s="33" t="str">
        <f t="shared" si="3"/>
        <v/>
      </c>
      <c r="E122" t="str">
        <f t="shared" si="4"/>
        <v/>
      </c>
    </row>
    <row r="123" spans="1:5">
      <c r="A123"/>
      <c r="C123" t="str">
        <f t="shared" si="5"/>
        <v/>
      </c>
      <c r="D123" s="33" t="str">
        <f t="shared" si="3"/>
        <v/>
      </c>
      <c r="E123" t="str">
        <f t="shared" si="4"/>
        <v/>
      </c>
    </row>
    <row r="124" spans="1:5">
      <c r="A124"/>
      <c r="C124" t="str">
        <f t="shared" si="5"/>
        <v/>
      </c>
      <c r="D124" s="33" t="str">
        <f t="shared" si="3"/>
        <v/>
      </c>
      <c r="E124" t="str">
        <f t="shared" si="4"/>
        <v/>
      </c>
    </row>
    <row r="125" spans="1:5">
      <c r="A125"/>
      <c r="C125" t="str">
        <f t="shared" si="5"/>
        <v/>
      </c>
      <c r="D125" s="33" t="str">
        <f t="shared" si="3"/>
        <v/>
      </c>
      <c r="E125" t="str">
        <f t="shared" si="4"/>
        <v/>
      </c>
    </row>
    <row r="126" spans="1:5">
      <c r="A126"/>
      <c r="C126" t="str">
        <f t="shared" si="5"/>
        <v/>
      </c>
      <c r="D126" s="33" t="str">
        <f t="shared" si="3"/>
        <v/>
      </c>
      <c r="E126" t="str">
        <f t="shared" si="4"/>
        <v/>
      </c>
    </row>
    <row r="127" spans="1:5">
      <c r="A127"/>
      <c r="C127" t="str">
        <f t="shared" si="5"/>
        <v/>
      </c>
      <c r="D127" s="33" t="str">
        <f t="shared" si="3"/>
        <v/>
      </c>
      <c r="E127" t="str">
        <f t="shared" si="4"/>
        <v/>
      </c>
    </row>
    <row r="128" spans="1:5">
      <c r="A128"/>
      <c r="C128" t="str">
        <f t="shared" si="5"/>
        <v/>
      </c>
      <c r="D128" s="33" t="str">
        <f t="shared" si="3"/>
        <v/>
      </c>
      <c r="E128" t="str">
        <f t="shared" si="4"/>
        <v/>
      </c>
    </row>
    <row r="129" spans="1:5">
      <c r="A129"/>
      <c r="C129" t="str">
        <f t="shared" si="5"/>
        <v/>
      </c>
      <c r="D129" s="33" t="str">
        <f t="shared" si="3"/>
        <v/>
      </c>
      <c r="E129" t="str">
        <f t="shared" si="4"/>
        <v/>
      </c>
    </row>
    <row r="130" spans="1:5">
      <c r="A130"/>
      <c r="C130" t="str">
        <f t="shared" si="5"/>
        <v/>
      </c>
      <c r="D130" s="33" t="str">
        <f t="shared" si="3"/>
        <v/>
      </c>
      <c r="E130" t="str">
        <f t="shared" si="4"/>
        <v/>
      </c>
    </row>
    <row r="131" spans="1:5">
      <c r="A131"/>
      <c r="C131" t="str">
        <f t="shared" si="5"/>
        <v/>
      </c>
      <c r="D131" s="33" t="str">
        <f t="shared" si="3"/>
        <v/>
      </c>
      <c r="E131" t="str">
        <f t="shared" si="4"/>
        <v/>
      </c>
    </row>
    <row r="132" spans="1:5">
      <c r="A132"/>
      <c r="C132" t="str">
        <f t="shared" si="5"/>
        <v/>
      </c>
      <c r="D132" s="33" t="str">
        <f t="shared" si="3"/>
        <v/>
      </c>
      <c r="E132" t="str">
        <f t="shared" si="4"/>
        <v/>
      </c>
    </row>
    <row r="133" spans="1:5">
      <c r="A133"/>
      <c r="C133" t="str">
        <f t="shared" si="5"/>
        <v/>
      </c>
      <c r="D133" s="33" t="str">
        <f t="shared" ref="D133:D136" si="6">IF((C133=MAX(C:C))=TRUE,"Max","")</f>
        <v/>
      </c>
      <c r="E133" t="str">
        <f t="shared" ref="E133:E136" si="7">IF(D133="MAX",A133,"")</f>
        <v/>
      </c>
    </row>
    <row r="134" spans="1:5">
      <c r="A134"/>
      <c r="C134" t="str">
        <f t="shared" ref="C134:C197" si="8">IF(B134&lt;&gt;"",B134+C133,"")</f>
        <v/>
      </c>
      <c r="D134" s="33" t="str">
        <f t="shared" si="6"/>
        <v/>
      </c>
      <c r="E134" t="str">
        <f t="shared" si="7"/>
        <v/>
      </c>
    </row>
    <row r="135" spans="1:5">
      <c r="A135"/>
      <c r="C135" t="str">
        <f t="shared" si="8"/>
        <v/>
      </c>
      <c r="D135" s="33" t="str">
        <f t="shared" si="6"/>
        <v/>
      </c>
      <c r="E135" t="str">
        <f t="shared" si="7"/>
        <v/>
      </c>
    </row>
    <row r="136" spans="1:5">
      <c r="A136"/>
      <c r="C136" t="str">
        <f t="shared" si="8"/>
        <v/>
      </c>
      <c r="D136" s="33" t="str">
        <f t="shared" si="6"/>
        <v/>
      </c>
      <c r="E136" t="str">
        <f t="shared" si="7"/>
        <v/>
      </c>
    </row>
    <row r="137" spans="1:5">
      <c r="C137" t="str">
        <f t="shared" si="8"/>
        <v/>
      </c>
    </row>
    <row r="138" spans="1:5">
      <c r="C138" t="str">
        <f t="shared" si="8"/>
        <v/>
      </c>
    </row>
    <row r="139" spans="1:5">
      <c r="C139" t="str">
        <f t="shared" si="8"/>
        <v/>
      </c>
    </row>
    <row r="140" spans="1:5">
      <c r="C140" t="str">
        <f t="shared" si="8"/>
        <v/>
      </c>
    </row>
    <row r="141" spans="1:5">
      <c r="C141" t="str">
        <f t="shared" si="8"/>
        <v/>
      </c>
    </row>
    <row r="142" spans="1:5">
      <c r="C142" t="str">
        <f t="shared" si="8"/>
        <v/>
      </c>
    </row>
    <row r="143" spans="1:5">
      <c r="C143" t="str">
        <f t="shared" si="8"/>
        <v/>
      </c>
    </row>
    <row r="144" spans="1:5">
      <c r="C144" t="str">
        <f t="shared" si="8"/>
        <v/>
      </c>
    </row>
    <row r="145" spans="3:3">
      <c r="C145" t="str">
        <f t="shared" si="8"/>
        <v/>
      </c>
    </row>
    <row r="146" spans="3:3">
      <c r="C146" t="str">
        <f t="shared" si="8"/>
        <v/>
      </c>
    </row>
    <row r="147" spans="3:3">
      <c r="C147" t="str">
        <f t="shared" si="8"/>
        <v/>
      </c>
    </row>
    <row r="148" spans="3:3">
      <c r="C148" t="str">
        <f t="shared" si="8"/>
        <v/>
      </c>
    </row>
    <row r="149" spans="3:3">
      <c r="C149" t="str">
        <f t="shared" si="8"/>
        <v/>
      </c>
    </row>
    <row r="150" spans="3:3">
      <c r="C150" t="str">
        <f t="shared" si="8"/>
        <v/>
      </c>
    </row>
    <row r="151" spans="3:3">
      <c r="C151" t="str">
        <f t="shared" si="8"/>
        <v/>
      </c>
    </row>
    <row r="152" spans="3:3">
      <c r="C152" t="str">
        <f t="shared" si="8"/>
        <v/>
      </c>
    </row>
    <row r="153" spans="3:3">
      <c r="C153" t="str">
        <f t="shared" si="8"/>
        <v/>
      </c>
    </row>
    <row r="154" spans="3:3">
      <c r="C154" t="str">
        <f t="shared" si="8"/>
        <v/>
      </c>
    </row>
    <row r="155" spans="3:3">
      <c r="C155" t="str">
        <f t="shared" si="8"/>
        <v/>
      </c>
    </row>
    <row r="156" spans="3:3">
      <c r="C156" t="str">
        <f t="shared" si="8"/>
        <v/>
      </c>
    </row>
    <row r="157" spans="3:3">
      <c r="C157" t="str">
        <f t="shared" si="8"/>
        <v/>
      </c>
    </row>
    <row r="158" spans="3:3">
      <c r="C158" t="str">
        <f t="shared" si="8"/>
        <v/>
      </c>
    </row>
    <row r="159" spans="3:3">
      <c r="C159" t="str">
        <f t="shared" si="8"/>
        <v/>
      </c>
    </row>
    <row r="160" spans="3:3">
      <c r="C160" t="str">
        <f t="shared" si="8"/>
        <v/>
      </c>
    </row>
    <row r="161" spans="3:3">
      <c r="C161" t="str">
        <f t="shared" si="8"/>
        <v/>
      </c>
    </row>
    <row r="162" spans="3:3">
      <c r="C162" t="str">
        <f t="shared" si="8"/>
        <v/>
      </c>
    </row>
    <row r="163" spans="3:3">
      <c r="C163" t="str">
        <f t="shared" si="8"/>
        <v/>
      </c>
    </row>
    <row r="164" spans="3:3">
      <c r="C164" t="str">
        <f t="shared" si="8"/>
        <v/>
      </c>
    </row>
    <row r="165" spans="3:3">
      <c r="C165" t="str">
        <f t="shared" si="8"/>
        <v/>
      </c>
    </row>
    <row r="166" spans="3:3">
      <c r="C166" t="str">
        <f t="shared" si="8"/>
        <v/>
      </c>
    </row>
    <row r="167" spans="3:3">
      <c r="C167" t="str">
        <f t="shared" si="8"/>
        <v/>
      </c>
    </row>
    <row r="168" spans="3:3">
      <c r="C168" t="str">
        <f t="shared" si="8"/>
        <v/>
      </c>
    </row>
    <row r="169" spans="3:3">
      <c r="C169" t="str">
        <f t="shared" si="8"/>
        <v/>
      </c>
    </row>
    <row r="170" spans="3:3">
      <c r="C170" t="str">
        <f t="shared" si="8"/>
        <v/>
      </c>
    </row>
    <row r="171" spans="3:3">
      <c r="C171" t="str">
        <f t="shared" si="8"/>
        <v/>
      </c>
    </row>
    <row r="172" spans="3:3">
      <c r="C172" t="str">
        <f t="shared" si="8"/>
        <v/>
      </c>
    </row>
    <row r="173" spans="3:3">
      <c r="C173" t="str">
        <f t="shared" si="8"/>
        <v/>
      </c>
    </row>
    <row r="174" spans="3:3">
      <c r="C174" t="str">
        <f t="shared" si="8"/>
        <v/>
      </c>
    </row>
    <row r="175" spans="3:3">
      <c r="C175" t="str">
        <f t="shared" si="8"/>
        <v/>
      </c>
    </row>
    <row r="176" spans="3:3">
      <c r="C176" t="str">
        <f t="shared" si="8"/>
        <v/>
      </c>
    </row>
    <row r="177" spans="3:3">
      <c r="C177" t="str">
        <f t="shared" si="8"/>
        <v/>
      </c>
    </row>
    <row r="178" spans="3:3">
      <c r="C178" t="str">
        <f t="shared" si="8"/>
        <v/>
      </c>
    </row>
    <row r="179" spans="3:3">
      <c r="C179" t="str">
        <f t="shared" si="8"/>
        <v/>
      </c>
    </row>
    <row r="180" spans="3:3">
      <c r="C180" t="str">
        <f t="shared" si="8"/>
        <v/>
      </c>
    </row>
    <row r="181" spans="3:3">
      <c r="C181" t="str">
        <f t="shared" si="8"/>
        <v/>
      </c>
    </row>
    <row r="182" spans="3:3">
      <c r="C182" t="str">
        <f t="shared" si="8"/>
        <v/>
      </c>
    </row>
    <row r="183" spans="3:3">
      <c r="C183" t="str">
        <f t="shared" si="8"/>
        <v/>
      </c>
    </row>
    <row r="184" spans="3:3">
      <c r="C184" t="str">
        <f t="shared" si="8"/>
        <v/>
      </c>
    </row>
    <row r="185" spans="3:3">
      <c r="C185" t="str">
        <f t="shared" si="8"/>
        <v/>
      </c>
    </row>
    <row r="186" spans="3:3">
      <c r="C186" t="str">
        <f t="shared" si="8"/>
        <v/>
      </c>
    </row>
    <row r="187" spans="3:3">
      <c r="C187" t="str">
        <f t="shared" si="8"/>
        <v/>
      </c>
    </row>
    <row r="188" spans="3:3">
      <c r="C188" t="str">
        <f t="shared" si="8"/>
        <v/>
      </c>
    </row>
    <row r="189" spans="3:3">
      <c r="C189" t="str">
        <f t="shared" si="8"/>
        <v/>
      </c>
    </row>
    <row r="190" spans="3:3">
      <c r="C190" t="str">
        <f t="shared" si="8"/>
        <v/>
      </c>
    </row>
    <row r="191" spans="3:3">
      <c r="C191" t="str">
        <f t="shared" si="8"/>
        <v/>
      </c>
    </row>
    <row r="192" spans="3:3">
      <c r="C192" t="str">
        <f t="shared" si="8"/>
        <v/>
      </c>
    </row>
    <row r="193" spans="3:3">
      <c r="C193" t="str">
        <f t="shared" si="8"/>
        <v/>
      </c>
    </row>
    <row r="194" spans="3:3">
      <c r="C194" t="str">
        <f t="shared" si="8"/>
        <v/>
      </c>
    </row>
    <row r="195" spans="3:3">
      <c r="C195" t="str">
        <f t="shared" si="8"/>
        <v/>
      </c>
    </row>
    <row r="196" spans="3:3">
      <c r="C196" t="str">
        <f t="shared" si="8"/>
        <v/>
      </c>
    </row>
    <row r="197" spans="3:3">
      <c r="C197" t="str">
        <f t="shared" si="8"/>
        <v/>
      </c>
    </row>
    <row r="198" spans="3:3">
      <c r="C198" t="str">
        <f t="shared" ref="C198:C261" si="9">IF(B198&lt;&gt;"",B198+C197,"")</f>
        <v/>
      </c>
    </row>
    <row r="199" spans="3:3">
      <c r="C199" t="str">
        <f t="shared" si="9"/>
        <v/>
      </c>
    </row>
    <row r="200" spans="3:3">
      <c r="C200" t="str">
        <f t="shared" si="9"/>
        <v/>
      </c>
    </row>
    <row r="201" spans="3:3">
      <c r="C201" t="str">
        <f t="shared" si="9"/>
        <v/>
      </c>
    </row>
    <row r="202" spans="3:3">
      <c r="C202" t="str">
        <f t="shared" si="9"/>
        <v/>
      </c>
    </row>
    <row r="203" spans="3:3">
      <c r="C203" t="str">
        <f t="shared" si="9"/>
        <v/>
      </c>
    </row>
    <row r="204" spans="3:3">
      <c r="C204" t="str">
        <f t="shared" si="9"/>
        <v/>
      </c>
    </row>
    <row r="205" spans="3:3">
      <c r="C205" t="str">
        <f t="shared" si="9"/>
        <v/>
      </c>
    </row>
    <row r="206" spans="3:3">
      <c r="C206" t="str">
        <f t="shared" si="9"/>
        <v/>
      </c>
    </row>
    <row r="207" spans="3:3">
      <c r="C207" t="str">
        <f t="shared" si="9"/>
        <v/>
      </c>
    </row>
    <row r="208" spans="3:3">
      <c r="C208" t="str">
        <f t="shared" si="9"/>
        <v/>
      </c>
    </row>
    <row r="209" spans="3:3">
      <c r="C209" t="str">
        <f t="shared" si="9"/>
        <v/>
      </c>
    </row>
    <row r="210" spans="3:3">
      <c r="C210" t="str">
        <f t="shared" si="9"/>
        <v/>
      </c>
    </row>
    <row r="211" spans="3:3">
      <c r="C211" t="str">
        <f t="shared" si="9"/>
        <v/>
      </c>
    </row>
    <row r="212" spans="3:3">
      <c r="C212" t="str">
        <f t="shared" si="9"/>
        <v/>
      </c>
    </row>
    <row r="213" spans="3:3">
      <c r="C213" t="str">
        <f t="shared" si="9"/>
        <v/>
      </c>
    </row>
    <row r="214" spans="3:3">
      <c r="C214" t="str">
        <f t="shared" si="9"/>
        <v/>
      </c>
    </row>
    <row r="215" spans="3:3">
      <c r="C215" t="str">
        <f t="shared" si="9"/>
        <v/>
      </c>
    </row>
    <row r="216" spans="3:3">
      <c r="C216" t="str">
        <f t="shared" si="9"/>
        <v/>
      </c>
    </row>
    <row r="217" spans="3:3">
      <c r="C217" t="str">
        <f t="shared" si="9"/>
        <v/>
      </c>
    </row>
    <row r="218" spans="3:3">
      <c r="C218" t="str">
        <f t="shared" si="9"/>
        <v/>
      </c>
    </row>
    <row r="219" spans="3:3">
      <c r="C219" t="str">
        <f t="shared" si="9"/>
        <v/>
      </c>
    </row>
    <row r="220" spans="3:3">
      <c r="C220" t="str">
        <f t="shared" si="9"/>
        <v/>
      </c>
    </row>
    <row r="221" spans="3:3">
      <c r="C221" t="str">
        <f t="shared" si="9"/>
        <v/>
      </c>
    </row>
    <row r="222" spans="3:3">
      <c r="C222" t="str">
        <f t="shared" si="9"/>
        <v/>
      </c>
    </row>
    <row r="223" spans="3:3">
      <c r="C223" t="str">
        <f t="shared" si="9"/>
        <v/>
      </c>
    </row>
    <row r="224" spans="3:3">
      <c r="C224" t="str">
        <f t="shared" si="9"/>
        <v/>
      </c>
    </row>
    <row r="225" spans="3:3">
      <c r="C225" t="str">
        <f t="shared" si="9"/>
        <v/>
      </c>
    </row>
    <row r="226" spans="3:3">
      <c r="C226" t="str">
        <f t="shared" si="9"/>
        <v/>
      </c>
    </row>
    <row r="227" spans="3:3">
      <c r="C227" t="str">
        <f t="shared" si="9"/>
        <v/>
      </c>
    </row>
    <row r="228" spans="3:3">
      <c r="C228" t="str">
        <f t="shared" si="9"/>
        <v/>
      </c>
    </row>
    <row r="229" spans="3:3">
      <c r="C229" t="str">
        <f t="shared" si="9"/>
        <v/>
      </c>
    </row>
    <row r="230" spans="3:3">
      <c r="C230" t="str">
        <f t="shared" si="9"/>
        <v/>
      </c>
    </row>
    <row r="231" spans="3:3">
      <c r="C231" t="str">
        <f t="shared" si="9"/>
        <v/>
      </c>
    </row>
    <row r="232" spans="3:3">
      <c r="C232" t="str">
        <f t="shared" si="9"/>
        <v/>
      </c>
    </row>
    <row r="233" spans="3:3">
      <c r="C233" t="str">
        <f t="shared" si="9"/>
        <v/>
      </c>
    </row>
    <row r="234" spans="3:3">
      <c r="C234" t="str">
        <f t="shared" si="9"/>
        <v/>
      </c>
    </row>
    <row r="235" spans="3:3">
      <c r="C235" t="str">
        <f t="shared" si="9"/>
        <v/>
      </c>
    </row>
    <row r="236" spans="3:3">
      <c r="C236" t="str">
        <f t="shared" si="9"/>
        <v/>
      </c>
    </row>
    <row r="237" spans="3:3">
      <c r="C237" t="str">
        <f t="shared" si="9"/>
        <v/>
      </c>
    </row>
    <row r="238" spans="3:3">
      <c r="C238" t="str">
        <f t="shared" si="9"/>
        <v/>
      </c>
    </row>
    <row r="239" spans="3:3">
      <c r="C239" t="str">
        <f t="shared" si="9"/>
        <v/>
      </c>
    </row>
    <row r="240" spans="3:3">
      <c r="C240" t="str">
        <f t="shared" si="9"/>
        <v/>
      </c>
    </row>
    <row r="241" spans="3:3">
      <c r="C241" t="str">
        <f t="shared" si="9"/>
        <v/>
      </c>
    </row>
    <row r="242" spans="3:3">
      <c r="C242" t="str">
        <f t="shared" si="9"/>
        <v/>
      </c>
    </row>
    <row r="243" spans="3:3">
      <c r="C243" t="str">
        <f t="shared" si="9"/>
        <v/>
      </c>
    </row>
    <row r="244" spans="3:3">
      <c r="C244" t="str">
        <f t="shared" si="9"/>
        <v/>
      </c>
    </row>
    <row r="245" spans="3:3">
      <c r="C245" t="str">
        <f t="shared" si="9"/>
        <v/>
      </c>
    </row>
    <row r="246" spans="3:3">
      <c r="C246" t="str">
        <f t="shared" si="9"/>
        <v/>
      </c>
    </row>
    <row r="247" spans="3:3">
      <c r="C247" t="str">
        <f t="shared" si="9"/>
        <v/>
      </c>
    </row>
    <row r="248" spans="3:3">
      <c r="C248" t="str">
        <f t="shared" si="9"/>
        <v/>
      </c>
    </row>
    <row r="249" spans="3:3">
      <c r="C249" t="str">
        <f t="shared" si="9"/>
        <v/>
      </c>
    </row>
    <row r="250" spans="3:3">
      <c r="C250" t="str">
        <f t="shared" si="9"/>
        <v/>
      </c>
    </row>
    <row r="251" spans="3:3">
      <c r="C251" t="str">
        <f t="shared" si="9"/>
        <v/>
      </c>
    </row>
    <row r="252" spans="3:3">
      <c r="C252" t="str">
        <f t="shared" si="9"/>
        <v/>
      </c>
    </row>
    <row r="253" spans="3:3">
      <c r="C253" t="str">
        <f t="shared" si="9"/>
        <v/>
      </c>
    </row>
    <row r="254" spans="3:3">
      <c r="C254" t="str">
        <f t="shared" si="9"/>
        <v/>
      </c>
    </row>
    <row r="255" spans="3:3">
      <c r="C255" t="str">
        <f t="shared" si="9"/>
        <v/>
      </c>
    </row>
    <row r="256" spans="3:3">
      <c r="C256" t="str">
        <f t="shared" si="9"/>
        <v/>
      </c>
    </row>
    <row r="257" spans="3:3">
      <c r="C257" t="str">
        <f t="shared" si="9"/>
        <v/>
      </c>
    </row>
    <row r="258" spans="3:3">
      <c r="C258" t="str">
        <f t="shared" si="9"/>
        <v/>
      </c>
    </row>
    <row r="259" spans="3:3">
      <c r="C259" t="str">
        <f t="shared" si="9"/>
        <v/>
      </c>
    </row>
    <row r="260" spans="3:3">
      <c r="C260" t="str">
        <f t="shared" si="9"/>
        <v/>
      </c>
    </row>
    <row r="261" spans="3:3">
      <c r="C261" t="str">
        <f t="shared" si="9"/>
        <v/>
      </c>
    </row>
    <row r="262" spans="3:3">
      <c r="C262" t="str">
        <f t="shared" ref="C262:C325" si="10">IF(B262&lt;&gt;"",B262+C261,"")</f>
        <v/>
      </c>
    </row>
    <row r="263" spans="3:3">
      <c r="C263" t="str">
        <f t="shared" si="10"/>
        <v/>
      </c>
    </row>
    <row r="264" spans="3:3">
      <c r="C264" t="str">
        <f t="shared" si="10"/>
        <v/>
      </c>
    </row>
    <row r="265" spans="3:3">
      <c r="C265" t="str">
        <f t="shared" si="10"/>
        <v/>
      </c>
    </row>
    <row r="266" spans="3:3">
      <c r="C266" t="str">
        <f t="shared" si="10"/>
        <v/>
      </c>
    </row>
    <row r="267" spans="3:3">
      <c r="C267" t="str">
        <f t="shared" si="10"/>
        <v/>
      </c>
    </row>
    <row r="268" spans="3:3">
      <c r="C268" t="str">
        <f t="shared" si="10"/>
        <v/>
      </c>
    </row>
    <row r="269" spans="3:3">
      <c r="C269" t="str">
        <f t="shared" si="10"/>
        <v/>
      </c>
    </row>
    <row r="270" spans="3:3">
      <c r="C270" t="str">
        <f t="shared" si="10"/>
        <v/>
      </c>
    </row>
    <row r="271" spans="3:3">
      <c r="C271" t="str">
        <f t="shared" si="10"/>
        <v/>
      </c>
    </row>
    <row r="272" spans="3:3">
      <c r="C272" t="str">
        <f t="shared" si="10"/>
        <v/>
      </c>
    </row>
    <row r="273" spans="3:3">
      <c r="C273" t="str">
        <f t="shared" si="10"/>
        <v/>
      </c>
    </row>
    <row r="274" spans="3:3">
      <c r="C274" t="str">
        <f t="shared" si="10"/>
        <v/>
      </c>
    </row>
    <row r="275" spans="3:3">
      <c r="C275" t="str">
        <f t="shared" si="10"/>
        <v/>
      </c>
    </row>
    <row r="276" spans="3:3">
      <c r="C276" t="str">
        <f t="shared" si="10"/>
        <v/>
      </c>
    </row>
    <row r="277" spans="3:3">
      <c r="C277" t="str">
        <f t="shared" si="10"/>
        <v/>
      </c>
    </row>
    <row r="278" spans="3:3">
      <c r="C278" t="str">
        <f t="shared" si="10"/>
        <v/>
      </c>
    </row>
    <row r="279" spans="3:3">
      <c r="C279" t="str">
        <f t="shared" si="10"/>
        <v/>
      </c>
    </row>
    <row r="280" spans="3:3">
      <c r="C280" t="str">
        <f t="shared" si="10"/>
        <v/>
      </c>
    </row>
    <row r="281" spans="3:3">
      <c r="C281" t="str">
        <f t="shared" si="10"/>
        <v/>
      </c>
    </row>
    <row r="282" spans="3:3">
      <c r="C282" t="str">
        <f t="shared" si="10"/>
        <v/>
      </c>
    </row>
    <row r="283" spans="3:3">
      <c r="C283" t="str">
        <f t="shared" si="10"/>
        <v/>
      </c>
    </row>
    <row r="284" spans="3:3">
      <c r="C284" t="str">
        <f t="shared" si="10"/>
        <v/>
      </c>
    </row>
    <row r="285" spans="3:3">
      <c r="C285" t="str">
        <f t="shared" si="10"/>
        <v/>
      </c>
    </row>
    <row r="286" spans="3:3">
      <c r="C286" t="str">
        <f t="shared" si="10"/>
        <v/>
      </c>
    </row>
    <row r="287" spans="3:3">
      <c r="C287" t="str">
        <f t="shared" si="10"/>
        <v/>
      </c>
    </row>
    <row r="288" spans="3:3">
      <c r="C288" t="str">
        <f t="shared" si="10"/>
        <v/>
      </c>
    </row>
    <row r="289" spans="3:3">
      <c r="C289" t="str">
        <f t="shared" si="10"/>
        <v/>
      </c>
    </row>
    <row r="290" spans="3:3">
      <c r="C290" t="str">
        <f t="shared" si="10"/>
        <v/>
      </c>
    </row>
    <row r="291" spans="3:3">
      <c r="C291" t="str">
        <f t="shared" si="10"/>
        <v/>
      </c>
    </row>
    <row r="292" spans="3:3">
      <c r="C292" t="str">
        <f t="shared" si="10"/>
        <v/>
      </c>
    </row>
    <row r="293" spans="3:3">
      <c r="C293" t="str">
        <f t="shared" si="10"/>
        <v/>
      </c>
    </row>
    <row r="294" spans="3:3">
      <c r="C294" t="str">
        <f t="shared" si="10"/>
        <v/>
      </c>
    </row>
    <row r="295" spans="3:3">
      <c r="C295" t="str">
        <f t="shared" si="10"/>
        <v/>
      </c>
    </row>
    <row r="296" spans="3:3">
      <c r="C296" t="str">
        <f t="shared" si="10"/>
        <v/>
      </c>
    </row>
    <row r="297" spans="3:3">
      <c r="C297" t="str">
        <f t="shared" si="10"/>
        <v/>
      </c>
    </row>
    <row r="298" spans="3:3">
      <c r="C298" t="str">
        <f t="shared" si="10"/>
        <v/>
      </c>
    </row>
    <row r="299" spans="3:3">
      <c r="C299" t="str">
        <f t="shared" si="10"/>
        <v/>
      </c>
    </row>
    <row r="300" spans="3:3">
      <c r="C300" t="str">
        <f t="shared" si="10"/>
        <v/>
      </c>
    </row>
    <row r="301" spans="3:3">
      <c r="C301" t="str">
        <f t="shared" si="10"/>
        <v/>
      </c>
    </row>
    <row r="302" spans="3:3">
      <c r="C302" t="str">
        <f t="shared" si="10"/>
        <v/>
      </c>
    </row>
    <row r="303" spans="3:3">
      <c r="C303" t="str">
        <f t="shared" si="10"/>
        <v/>
      </c>
    </row>
    <row r="304" spans="3:3">
      <c r="C304" t="str">
        <f t="shared" si="10"/>
        <v/>
      </c>
    </row>
    <row r="305" spans="3:3">
      <c r="C305" t="str">
        <f t="shared" si="10"/>
        <v/>
      </c>
    </row>
    <row r="306" spans="3:3">
      <c r="C306" t="str">
        <f t="shared" si="10"/>
        <v/>
      </c>
    </row>
    <row r="307" spans="3:3">
      <c r="C307" t="str">
        <f t="shared" si="10"/>
        <v/>
      </c>
    </row>
    <row r="308" spans="3:3">
      <c r="C308" t="str">
        <f t="shared" si="10"/>
        <v/>
      </c>
    </row>
    <row r="309" spans="3:3">
      <c r="C309" t="str">
        <f t="shared" si="10"/>
        <v/>
      </c>
    </row>
    <row r="310" spans="3:3">
      <c r="C310" t="str">
        <f t="shared" si="10"/>
        <v/>
      </c>
    </row>
    <row r="311" spans="3:3">
      <c r="C311" t="str">
        <f t="shared" si="10"/>
        <v/>
      </c>
    </row>
    <row r="312" spans="3:3">
      <c r="C312" t="str">
        <f t="shared" si="10"/>
        <v/>
      </c>
    </row>
    <row r="313" spans="3:3">
      <c r="C313" t="str">
        <f t="shared" si="10"/>
        <v/>
      </c>
    </row>
    <row r="314" spans="3:3">
      <c r="C314" t="str">
        <f t="shared" si="10"/>
        <v/>
      </c>
    </row>
    <row r="315" spans="3:3">
      <c r="C315" t="str">
        <f t="shared" si="10"/>
        <v/>
      </c>
    </row>
    <row r="316" spans="3:3">
      <c r="C316" t="str">
        <f t="shared" si="10"/>
        <v/>
      </c>
    </row>
    <row r="317" spans="3:3">
      <c r="C317" t="str">
        <f t="shared" si="10"/>
        <v/>
      </c>
    </row>
    <row r="318" spans="3:3">
      <c r="C318" t="str">
        <f t="shared" si="10"/>
        <v/>
      </c>
    </row>
    <row r="319" spans="3:3">
      <c r="C319" t="str">
        <f t="shared" si="10"/>
        <v/>
      </c>
    </row>
    <row r="320" spans="3:3">
      <c r="C320" t="str">
        <f t="shared" si="10"/>
        <v/>
      </c>
    </row>
    <row r="321" spans="3:3">
      <c r="C321" t="str">
        <f t="shared" si="10"/>
        <v/>
      </c>
    </row>
    <row r="322" spans="3:3">
      <c r="C322" t="str">
        <f t="shared" si="10"/>
        <v/>
      </c>
    </row>
    <row r="323" spans="3:3">
      <c r="C323" t="str">
        <f t="shared" si="10"/>
        <v/>
      </c>
    </row>
    <row r="324" spans="3:3">
      <c r="C324" t="str">
        <f t="shared" si="10"/>
        <v/>
      </c>
    </row>
    <row r="325" spans="3:3">
      <c r="C325" t="str">
        <f t="shared" si="10"/>
        <v/>
      </c>
    </row>
    <row r="326" spans="3:3">
      <c r="C326" t="str">
        <f t="shared" ref="C326:C336" si="11">IF(B326&lt;&gt;"",B326+C325,"")</f>
        <v/>
      </c>
    </row>
    <row r="327" spans="3:3">
      <c r="C327" t="str">
        <f t="shared" si="11"/>
        <v/>
      </c>
    </row>
    <row r="328" spans="3:3">
      <c r="C328" t="str">
        <f t="shared" si="11"/>
        <v/>
      </c>
    </row>
    <row r="329" spans="3:3">
      <c r="C329" t="str">
        <f t="shared" si="11"/>
        <v/>
      </c>
    </row>
    <row r="330" spans="3:3">
      <c r="C330" t="str">
        <f t="shared" si="11"/>
        <v/>
      </c>
    </row>
    <row r="331" spans="3:3">
      <c r="C331" t="str">
        <f t="shared" si="11"/>
        <v/>
      </c>
    </row>
    <row r="332" spans="3:3">
      <c r="C332" t="str">
        <f t="shared" si="11"/>
        <v/>
      </c>
    </row>
    <row r="333" spans="3:3">
      <c r="C333" t="str">
        <f t="shared" si="11"/>
        <v/>
      </c>
    </row>
    <row r="334" spans="3:3">
      <c r="C334" t="str">
        <f t="shared" si="11"/>
        <v/>
      </c>
    </row>
    <row r="335" spans="3:3">
      <c r="C335" t="str">
        <f t="shared" si="11"/>
        <v/>
      </c>
    </row>
    <row r="336" spans="3:3">
      <c r="C336" t="str">
        <f t="shared" si="11"/>
        <v/>
      </c>
    </row>
  </sheetData>
  <conditionalFormatting sqref="D4:D136">
    <cfRule type="containsText" dxfId="7" priority="1" operator="containsText" text="Max">
      <formula>NOT(ISERROR(SEARCH("Max",D4)))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/>
  <dimension ref="A1:H29"/>
  <sheetViews>
    <sheetView workbookViewId="0"/>
  </sheetViews>
  <sheetFormatPr defaultRowHeight="15"/>
  <cols>
    <col min="1" max="1" width="23.85546875" style="30" bestFit="1" customWidth="1"/>
    <col min="2" max="2" width="16.28515625" style="30" bestFit="1" customWidth="1"/>
    <col min="3" max="3" width="11.28515625" style="30" bestFit="1" customWidth="1"/>
    <col min="4" max="4" width="11.5703125" style="30" bestFit="1" customWidth="1"/>
    <col min="5" max="5" width="9" style="30" bestFit="1" customWidth="1"/>
    <col min="6" max="6" width="7" style="30" bestFit="1" customWidth="1"/>
    <col min="7" max="7" width="7.42578125" style="30" bestFit="1" customWidth="1"/>
    <col min="8" max="8" width="11.28515625" style="30" customWidth="1"/>
    <col min="9" max="9" width="11.28515625" style="30" bestFit="1" customWidth="1"/>
    <col min="10" max="16384" width="9.140625" style="30"/>
  </cols>
  <sheetData>
    <row r="1" spans="1:8">
      <c r="A1" s="30" t="s">
        <v>88</v>
      </c>
      <c r="B1" s="30" t="s">
        <v>92</v>
      </c>
    </row>
    <row r="3" spans="1:8">
      <c r="A3" s="30" t="s">
        <v>86</v>
      </c>
      <c r="B3" s="30" t="s">
        <v>85</v>
      </c>
      <c r="D3"/>
      <c r="E3"/>
      <c r="F3"/>
      <c r="G3"/>
      <c r="H3"/>
    </row>
    <row r="4" spans="1:8">
      <c r="A4" s="30" t="s">
        <v>64</v>
      </c>
      <c r="B4" s="30" t="s">
        <v>96</v>
      </c>
      <c r="C4" s="30" t="s">
        <v>65</v>
      </c>
      <c r="D4"/>
      <c r="E4"/>
      <c r="F4"/>
      <c r="G4"/>
      <c r="H4"/>
    </row>
    <row r="5" spans="1:8">
      <c r="A5" s="31">
        <v>0</v>
      </c>
      <c r="B5" s="32"/>
      <c r="C5" s="32"/>
      <c r="D5"/>
      <c r="E5"/>
      <c r="F5"/>
      <c r="G5"/>
      <c r="H5"/>
    </row>
    <row r="6" spans="1:8">
      <c r="A6" s="31" t="s">
        <v>65</v>
      </c>
      <c r="B6" s="32"/>
      <c r="C6" s="32"/>
      <c r="D6"/>
      <c r="E6"/>
      <c r="F6"/>
      <c r="G6"/>
      <c r="H6"/>
    </row>
    <row r="7" spans="1:8">
      <c r="A7"/>
      <c r="B7"/>
      <c r="C7"/>
      <c r="D7"/>
      <c r="E7"/>
      <c r="F7"/>
      <c r="G7"/>
      <c r="H7"/>
    </row>
    <row r="8" spans="1:8">
      <c r="A8"/>
      <c r="B8"/>
      <c r="C8"/>
      <c r="D8"/>
      <c r="E8"/>
      <c r="F8"/>
      <c r="G8"/>
      <c r="H8"/>
    </row>
    <row r="9" spans="1:8">
      <c r="A9"/>
      <c r="B9"/>
      <c r="C9"/>
      <c r="D9"/>
      <c r="E9"/>
      <c r="F9"/>
      <c r="G9"/>
      <c r="H9"/>
    </row>
    <row r="10" spans="1:8">
      <c r="A10"/>
      <c r="B10"/>
      <c r="C10"/>
      <c r="D10"/>
      <c r="E10"/>
      <c r="F10"/>
      <c r="G10"/>
      <c r="H10"/>
    </row>
    <row r="11" spans="1:8">
      <c r="A11"/>
      <c r="B11"/>
      <c r="C11"/>
      <c r="D11"/>
      <c r="E11"/>
      <c r="F11"/>
      <c r="G11"/>
      <c r="H11"/>
    </row>
    <row r="12" spans="1:8">
      <c r="A12"/>
      <c r="B12"/>
      <c r="C12"/>
      <c r="D12"/>
      <c r="E12"/>
      <c r="F12"/>
      <c r="G12"/>
      <c r="H12"/>
    </row>
    <row r="13" spans="1:8">
      <c r="A13"/>
      <c r="B13"/>
      <c r="C13"/>
      <c r="D13"/>
      <c r="E13"/>
      <c r="F13"/>
      <c r="G13"/>
      <c r="H13"/>
    </row>
    <row r="14" spans="1:8">
      <c r="A14"/>
      <c r="B14"/>
      <c r="C14"/>
      <c r="D14"/>
      <c r="E14"/>
      <c r="F14"/>
      <c r="G14"/>
      <c r="H14"/>
    </row>
    <row r="15" spans="1:8">
      <c r="A15"/>
      <c r="B15"/>
      <c r="C15"/>
      <c r="D15"/>
      <c r="E15"/>
      <c r="F15"/>
      <c r="G15"/>
      <c r="H15"/>
    </row>
    <row r="16" spans="1:8">
      <c r="A16"/>
      <c r="B16"/>
      <c r="C16"/>
      <c r="D16"/>
      <c r="E16"/>
      <c r="F16"/>
      <c r="G16"/>
      <c r="H16"/>
    </row>
    <row r="17" spans="1:8">
      <c r="A17"/>
      <c r="B17"/>
      <c r="C17"/>
      <c r="D17"/>
      <c r="E17"/>
      <c r="F17"/>
      <c r="G17"/>
      <c r="H17"/>
    </row>
    <row r="18" spans="1:8">
      <c r="A18"/>
      <c r="B18"/>
      <c r="C18"/>
      <c r="D18"/>
      <c r="E18"/>
      <c r="F18"/>
      <c r="G18"/>
      <c r="H18"/>
    </row>
    <row r="19" spans="1:8">
      <c r="A19"/>
      <c r="B19"/>
      <c r="C19"/>
      <c r="D19"/>
      <c r="E19"/>
      <c r="F19"/>
      <c r="G19"/>
      <c r="H19"/>
    </row>
    <row r="20" spans="1:8">
      <c r="A20"/>
      <c r="B20"/>
      <c r="C20"/>
      <c r="D20"/>
      <c r="E20"/>
      <c r="F20"/>
      <c r="G20"/>
      <c r="H20"/>
    </row>
    <row r="21" spans="1:8">
      <c r="A21"/>
      <c r="B21"/>
      <c r="C21"/>
      <c r="D21"/>
      <c r="E21"/>
      <c r="F21"/>
      <c r="G21"/>
      <c r="H21"/>
    </row>
    <row r="22" spans="1:8">
      <c r="A22"/>
      <c r="B22"/>
      <c r="C22"/>
      <c r="D22"/>
      <c r="E22"/>
      <c r="F22"/>
      <c r="G22"/>
      <c r="H22"/>
    </row>
    <row r="23" spans="1:8">
      <c r="A23"/>
      <c r="B23"/>
      <c r="C23"/>
      <c r="D23"/>
      <c r="E23"/>
      <c r="F23"/>
      <c r="G23"/>
      <c r="H23"/>
    </row>
    <row r="24" spans="1:8">
      <c r="A24"/>
      <c r="B24"/>
      <c r="C24"/>
      <c r="D24"/>
      <c r="E24"/>
      <c r="F24"/>
      <c r="G24"/>
      <c r="H24"/>
    </row>
    <row r="25" spans="1:8">
      <c r="A25"/>
      <c r="B25"/>
      <c r="C25"/>
      <c r="D25"/>
      <c r="E25"/>
      <c r="F25"/>
      <c r="G25"/>
      <c r="H25"/>
    </row>
    <row r="26" spans="1:8">
      <c r="A26"/>
      <c r="B26"/>
      <c r="C26"/>
      <c r="D26"/>
      <c r="E26"/>
      <c r="F26"/>
      <c r="G26"/>
      <c r="H26"/>
    </row>
    <row r="27" spans="1:8">
      <c r="A27"/>
      <c r="B27"/>
      <c r="C27"/>
      <c r="D27"/>
      <c r="E27"/>
      <c r="F27"/>
      <c r="G27"/>
      <c r="H27"/>
    </row>
    <row r="28" spans="1:8">
      <c r="A28"/>
      <c r="B28"/>
      <c r="C28"/>
      <c r="D28"/>
      <c r="E28"/>
      <c r="F28"/>
      <c r="G28"/>
      <c r="H28"/>
    </row>
    <row r="29" spans="1:8">
      <c r="A29"/>
      <c r="B29"/>
      <c r="C29"/>
      <c r="D29"/>
      <c r="E29"/>
      <c r="F29"/>
      <c r="G29"/>
      <c r="H29"/>
    </row>
  </sheetData>
  <conditionalFormatting sqref="H1:H4 H30:H1048576 A29 I29:XFD29">
    <cfRule type="cellIs" dxfId="2" priority="2" operator="lessThan">
      <formula>0</formula>
    </cfRule>
  </conditionalFormatting>
  <conditionalFormatting sqref="A29 I29:XFD29 H1:H4 H30:H1048576">
    <cfRule type="cellIs" dxfId="1" priority="1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7"/>
  <dimension ref="A1:B10"/>
  <sheetViews>
    <sheetView workbookViewId="0"/>
  </sheetViews>
  <sheetFormatPr defaultRowHeight="15"/>
  <cols>
    <col min="1" max="1" width="15.28515625" style="16" bestFit="1" customWidth="1"/>
  </cols>
  <sheetData>
    <row r="1" spans="1:2">
      <c r="A1" s="16">
        <v>5000</v>
      </c>
      <c r="B1">
        <v>48</v>
      </c>
    </row>
    <row r="2" spans="1:2">
      <c r="A2" s="16">
        <v>10000</v>
      </c>
      <c r="B2">
        <v>38</v>
      </c>
    </row>
    <row r="3" spans="1:2">
      <c r="A3" s="16">
        <v>25000</v>
      </c>
      <c r="B3">
        <v>32</v>
      </c>
    </row>
    <row r="4" spans="1:2">
      <c r="A4" s="16">
        <v>50000</v>
      </c>
      <c r="B4">
        <v>25</v>
      </c>
    </row>
    <row r="5" spans="1:2">
      <c r="A5" s="16">
        <v>250000</v>
      </c>
      <c r="B5">
        <v>18</v>
      </c>
    </row>
    <row r="6" spans="1:2">
      <c r="A6" s="16">
        <v>500000</v>
      </c>
      <c r="B6">
        <v>16</v>
      </c>
    </row>
    <row r="7" spans="1:2">
      <c r="A7" s="16">
        <v>1000000</v>
      </c>
      <c r="B7">
        <v>14</v>
      </c>
    </row>
    <row r="8" spans="1:2">
      <c r="A8" s="16">
        <v>5000000</v>
      </c>
      <c r="B8">
        <v>12</v>
      </c>
    </row>
    <row r="9" spans="1:2">
      <c r="A9" s="16">
        <v>100000000</v>
      </c>
      <c r="B9">
        <v>9</v>
      </c>
    </row>
    <row r="10" spans="1:2">
      <c r="B10">
        <v>5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19</vt:i4>
      </vt:variant>
    </vt:vector>
  </HeadingPairs>
  <TitlesOfParts>
    <vt:vector size="27" baseType="lpstr">
      <vt:lpstr>RESULT</vt:lpstr>
      <vt:lpstr>Trade Data</vt:lpstr>
      <vt:lpstr>win-loss per week</vt:lpstr>
      <vt:lpstr>Lot Size</vt:lpstr>
      <vt:lpstr>Weekly performance</vt:lpstr>
      <vt:lpstr>Duration</vt:lpstr>
      <vt:lpstr>Pip per day-hour</vt:lpstr>
      <vt:lpstr>Commission Data</vt:lpstr>
      <vt:lpstr>comm1</vt:lpstr>
      <vt:lpstr>comm2</vt:lpstr>
      <vt:lpstr>comm3</vt:lpstr>
      <vt:lpstr>comm4</vt:lpstr>
      <vt:lpstr>comm5</vt:lpstr>
      <vt:lpstr>comm6</vt:lpstr>
      <vt:lpstr>comm7</vt:lpstr>
      <vt:lpstr>comm8</vt:lpstr>
      <vt:lpstr>comm9</vt:lpstr>
      <vt:lpstr>level1</vt:lpstr>
      <vt:lpstr>level2</vt:lpstr>
      <vt:lpstr>level3</vt:lpstr>
      <vt:lpstr>level4</vt:lpstr>
      <vt:lpstr>level5</vt:lpstr>
      <vt:lpstr>level6</vt:lpstr>
      <vt:lpstr>level7</vt:lpstr>
      <vt:lpstr>level8</vt:lpstr>
      <vt:lpstr>level9</vt:lpstr>
      <vt:lpstr>trig1</vt:lpstr>
    </vt:vector>
  </TitlesOfParts>
  <Company>Asian Development Bank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J2S</dc:creator>
  <cp:lastModifiedBy>J2S</cp:lastModifiedBy>
  <dcterms:created xsi:type="dcterms:W3CDTF">2011-11-07T07:22:46Z</dcterms:created>
  <dcterms:modified xsi:type="dcterms:W3CDTF">2012-02-10T06:03:47Z</dcterms:modified>
</cp:coreProperties>
</file>